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whetham\Desktop\"/>
    </mc:Choice>
  </mc:AlternateContent>
  <bookViews>
    <workbookView xWindow="0" yWindow="0" windowWidth="24000" windowHeight="9600" activeTab="2"/>
  </bookViews>
  <sheets>
    <sheet name="transfer_workforce_apprentice" sheetId="1" r:id="rId1"/>
    <sheet name="transfer_only" sheetId="2" r:id="rId2"/>
    <sheet name="equity comparison" sheetId="3" r:id="rId3"/>
  </sheets>
  <definedNames>
    <definedName name="_xlnm._FilterDatabase" localSheetId="2" hidden="1">'equity comparison'!$A$1:$H$33</definedName>
    <definedName name="_xlnm._FilterDatabase" localSheetId="1" hidden="1">transfer_only!$A$1:$F$33</definedName>
    <definedName name="_xlnm._FilterDatabase" localSheetId="0" hidden="1">transfer_workforce_apprentice!$A$1:$F$45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3" l="1"/>
  <c r="P26" i="3" s="1"/>
  <c r="O27" i="3"/>
  <c r="P27" i="3" s="1"/>
  <c r="O25" i="3"/>
  <c r="P25" i="3" s="1"/>
  <c r="O24" i="3"/>
  <c r="P24" i="3" s="1"/>
  <c r="O21" i="3"/>
  <c r="P21" i="3"/>
  <c r="O22" i="3"/>
  <c r="P22" i="3"/>
  <c r="O17" i="3"/>
  <c r="P17" i="3"/>
  <c r="O18" i="3"/>
  <c r="P18" i="3"/>
  <c r="O19" i="3"/>
  <c r="P19" i="3"/>
  <c r="O20" i="3"/>
  <c r="P20" i="3" s="1"/>
  <c r="M22" i="3" l="1"/>
  <c r="L22" i="3"/>
  <c r="K22" i="3"/>
  <c r="M21" i="3"/>
  <c r="L21" i="3"/>
  <c r="K21" i="3"/>
  <c r="M14" i="3"/>
  <c r="L14" i="3"/>
  <c r="K14" i="3"/>
  <c r="M13" i="3"/>
  <c r="L13" i="3"/>
  <c r="K13" i="3"/>
  <c r="M12" i="3"/>
  <c r="M11" i="3"/>
  <c r="M10" i="3"/>
  <c r="M9" i="3"/>
  <c r="M8" i="3"/>
  <c r="M7" i="3"/>
  <c r="M6" i="3"/>
  <c r="M5" i="3"/>
  <c r="M4" i="3"/>
  <c r="M2" i="3"/>
  <c r="M16" i="3" s="1"/>
  <c r="L12" i="3"/>
  <c r="L11" i="3"/>
  <c r="L10" i="3"/>
  <c r="L9" i="3"/>
  <c r="L8" i="3"/>
  <c r="L7" i="3"/>
  <c r="L6" i="3"/>
  <c r="L5" i="3"/>
  <c r="L4" i="3"/>
  <c r="L2" i="3"/>
  <c r="L16" i="3" s="1"/>
  <c r="K2" i="3"/>
  <c r="K12" i="3"/>
  <c r="K20" i="3" s="1"/>
  <c r="K11" i="3"/>
  <c r="K19" i="3" s="1"/>
  <c r="K10" i="3"/>
  <c r="K5" i="3"/>
  <c r="K6" i="3"/>
  <c r="K7" i="3"/>
  <c r="K8" i="3"/>
  <c r="K9" i="3"/>
  <c r="K4" i="3"/>
  <c r="I2" i="2"/>
  <c r="M18" i="3" l="1"/>
  <c r="L18" i="3"/>
  <c r="M20" i="3"/>
  <c r="K3" i="3"/>
  <c r="L19" i="3"/>
  <c r="L20" i="3"/>
  <c r="M19" i="3"/>
  <c r="K18" i="3"/>
  <c r="K16" i="3"/>
  <c r="M3" i="3"/>
  <c r="M17" i="3" s="1"/>
  <c r="L3" i="3"/>
  <c r="L17" i="3" s="1"/>
  <c r="I7" i="2"/>
  <c r="I6" i="2"/>
  <c r="I3" i="2"/>
  <c r="L24" i="3" l="1"/>
  <c r="K27" i="3"/>
  <c r="K24" i="3"/>
  <c r="L25" i="3"/>
  <c r="K17" i="3"/>
  <c r="K25" i="3"/>
  <c r="M26" i="3"/>
  <c r="K26" i="3"/>
  <c r="L26" i="3"/>
  <c r="M27" i="3"/>
  <c r="M25" i="3"/>
  <c r="M24" i="3"/>
  <c r="L27" i="3"/>
  <c r="I10" i="2"/>
  <c r="I8" i="2"/>
  <c r="I4" i="2"/>
  <c r="I11" i="2"/>
  <c r="I12" i="2" l="1"/>
</calcChain>
</file>

<file path=xl/sharedStrings.xml><?xml version="1.0" encoding="utf-8"?>
<sst xmlns="http://schemas.openxmlformats.org/spreadsheetml/2006/main" count="442" uniqueCount="48">
  <si>
    <t>year</t>
  </si>
  <si>
    <t>transferred_4yr</t>
  </si>
  <si>
    <t>income_above_30k</t>
  </si>
  <si>
    <t>exit_credential</t>
  </si>
  <si>
    <t>under_15_clvl_credits</t>
  </si>
  <si>
    <t>students</t>
  </si>
  <si>
    <t>B56</t>
  </si>
  <si>
    <t>2. Associate Degree</t>
  </si>
  <si>
    <t>3. Apprenticeship</t>
  </si>
  <si>
    <t>4. Certificate (45+ credits)</t>
  </si>
  <si>
    <t>5. Certificate (20-44 credits)</t>
  </si>
  <si>
    <t>6. Certificate (1-19 credits)</t>
  </si>
  <si>
    <t>7. no credential/other</t>
  </si>
  <si>
    <t>Exiting Students, enrolled 2015-16 and not enrolled 2016-17</t>
  </si>
  <si>
    <t>total exiting with transfer intent or a transfer degree</t>
  </si>
  <si>
    <t>total  that transferred to a four year institution</t>
  </si>
  <si>
    <t>percent that transferred to a four year institution</t>
  </si>
  <si>
    <t>total exiting with a transfer degree</t>
  </si>
  <si>
    <t>total degree earners that transferred to a four year institution</t>
  </si>
  <si>
    <t>percent of degree earners that transferred to a four year institution</t>
  </si>
  <si>
    <t>total exiting with no degree</t>
  </si>
  <si>
    <t>total exiting with no degree that transferred to a four year institution</t>
  </si>
  <si>
    <t>percent with no degree that transferred to a four year institution</t>
  </si>
  <si>
    <t>hu_of_color</t>
  </si>
  <si>
    <t>total exiting</t>
  </si>
  <si>
    <t>1. Applied Baccalaureate</t>
  </si>
  <si>
    <t>no credential, transferred to a four year institution</t>
  </si>
  <si>
    <t>no credential or transfer, earning at least $30,000 a year</t>
  </si>
  <si>
    <t>no credential, transfer, and earning less than $30,000 a year</t>
  </si>
  <si>
    <t>exited with postsecondary credential (including short certs)</t>
  </si>
  <si>
    <t>degree or apprenticeship</t>
  </si>
  <si>
    <t>certificate (45+ credits)</t>
  </si>
  <si>
    <t>certificate (20-44 credits)</t>
  </si>
  <si>
    <t>certificate (1-19 credits)</t>
  </si>
  <si>
    <t>HU Students of Color</t>
  </si>
  <si>
    <t>Other Students</t>
  </si>
  <si>
    <t>All exiters</t>
  </si>
  <si>
    <t>Left with a postsecondary credential</t>
  </si>
  <si>
    <t>Transferred to a four-year institution</t>
  </si>
  <si>
    <t>Earning at least $30K a year</t>
  </si>
  <si>
    <t>No credential, transfer, or $30K a year</t>
  </si>
  <si>
    <t>income_above_40k</t>
  </si>
  <si>
    <t>no credential or transfer, earning at least $40,000 a year</t>
  </si>
  <si>
    <t>no credential or transfer, and earning less than $40,000 a year</t>
  </si>
  <si>
    <t>Earning at least $40K a year</t>
  </si>
  <si>
    <t>No credential, transfer, or $40K a year</t>
  </si>
  <si>
    <t>Gap</t>
  </si>
  <si>
    <t># to fill 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</si>
</sst>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9" fontId="0" fillId="0" borderId="0" xfId="1" applyFont="1"/>
    <xf numFmtId="0" fontId="0" fillId="2" borderId="0" xfId="0" applyFill="1"/>
    <xf numFmtId="0" fontId="2" fillId="2" borderId="0" xfId="0" applyFont="1" applyFill="1"/>
    <xf numFmtId="0" fontId="0" fillId="0" borderId="0" xfId="0" applyAlignment="1">
      <alignment horizontal="left" indent="2"/>
    </xf>
    <xf numFmtId="0" fontId="0" fillId="2" borderId="0" xfId="0" applyFill="1" applyAlignment="1">
      <alignment horizontal="left" indent="2"/>
    </xf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/>
  </sheetViews>
  <sheetFormatPr defaultRowHeight="14.5" x14ac:dyDescent="0.35"/>
  <cols>
    <col min="1" max="1" width="4.81640625" bestFit="1" customWidth="1"/>
    <col min="2" max="2" width="14.81640625" bestFit="1" customWidth="1"/>
    <col min="3" max="3" width="18.26953125" bestFit="1" customWidth="1"/>
    <col min="4" max="4" width="25.81640625" bestFit="1" customWidth="1"/>
    <col min="5" max="5" width="20.54296875" bestFit="1" customWidth="1"/>
    <col min="6" max="6" width="8.7265625" bestFit="1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6</v>
      </c>
      <c r="B2">
        <v>0</v>
      </c>
      <c r="C2">
        <v>0</v>
      </c>
      <c r="D2" t="s">
        <v>7</v>
      </c>
      <c r="E2">
        <v>0</v>
      </c>
      <c r="F2">
        <v>7518</v>
      </c>
    </row>
    <row r="3" spans="1:6" x14ac:dyDescent="0.35">
      <c r="A3" t="s">
        <v>6</v>
      </c>
      <c r="B3">
        <v>0</v>
      </c>
      <c r="C3">
        <v>0</v>
      </c>
      <c r="D3" t="s">
        <v>7</v>
      </c>
      <c r="E3">
        <v>1</v>
      </c>
      <c r="F3">
        <v>6</v>
      </c>
    </row>
    <row r="4" spans="1:6" x14ac:dyDescent="0.35">
      <c r="A4" t="s">
        <v>6</v>
      </c>
      <c r="B4">
        <v>0</v>
      </c>
      <c r="C4">
        <v>0</v>
      </c>
      <c r="D4" t="s">
        <v>8</v>
      </c>
      <c r="E4">
        <v>0</v>
      </c>
      <c r="F4">
        <v>38</v>
      </c>
    </row>
    <row r="5" spans="1:6" x14ac:dyDescent="0.35">
      <c r="A5" t="s">
        <v>6</v>
      </c>
      <c r="B5">
        <v>0</v>
      </c>
      <c r="C5">
        <v>0</v>
      </c>
      <c r="D5" t="s">
        <v>8</v>
      </c>
      <c r="E5">
        <v>1</v>
      </c>
      <c r="F5">
        <v>57</v>
      </c>
    </row>
    <row r="6" spans="1:6" x14ac:dyDescent="0.35">
      <c r="A6" t="s">
        <v>6</v>
      </c>
      <c r="B6">
        <v>0</v>
      </c>
      <c r="C6">
        <v>0</v>
      </c>
      <c r="D6" t="s">
        <v>9</v>
      </c>
      <c r="E6">
        <v>0</v>
      </c>
      <c r="F6">
        <v>779</v>
      </c>
    </row>
    <row r="7" spans="1:6" x14ac:dyDescent="0.35">
      <c r="A7" t="s">
        <v>6</v>
      </c>
      <c r="B7">
        <v>0</v>
      </c>
      <c r="C7">
        <v>0</v>
      </c>
      <c r="D7" t="s">
        <v>9</v>
      </c>
      <c r="E7">
        <v>1</v>
      </c>
      <c r="F7">
        <v>2</v>
      </c>
    </row>
    <row r="8" spans="1:6" x14ac:dyDescent="0.35">
      <c r="A8" t="s">
        <v>6</v>
      </c>
      <c r="B8">
        <v>0</v>
      </c>
      <c r="C8">
        <v>0</v>
      </c>
      <c r="D8" t="s">
        <v>10</v>
      </c>
      <c r="E8">
        <v>0</v>
      </c>
      <c r="F8">
        <v>814</v>
      </c>
    </row>
    <row r="9" spans="1:6" x14ac:dyDescent="0.35">
      <c r="A9" t="s">
        <v>6</v>
      </c>
      <c r="B9">
        <v>0</v>
      </c>
      <c r="C9">
        <v>0</v>
      </c>
      <c r="D9" t="s">
        <v>10</v>
      </c>
      <c r="E9">
        <v>1</v>
      </c>
      <c r="F9">
        <v>141</v>
      </c>
    </row>
    <row r="10" spans="1:6" x14ac:dyDescent="0.35">
      <c r="A10" t="s">
        <v>6</v>
      </c>
      <c r="B10">
        <v>0</v>
      </c>
      <c r="C10">
        <v>0</v>
      </c>
      <c r="D10" t="s">
        <v>11</v>
      </c>
      <c r="E10">
        <v>0</v>
      </c>
      <c r="F10">
        <v>759</v>
      </c>
    </row>
    <row r="11" spans="1:6" x14ac:dyDescent="0.35">
      <c r="A11" t="s">
        <v>6</v>
      </c>
      <c r="B11">
        <v>0</v>
      </c>
      <c r="C11">
        <v>0</v>
      </c>
      <c r="D11" t="s">
        <v>11</v>
      </c>
      <c r="E11">
        <v>1</v>
      </c>
      <c r="F11">
        <v>664</v>
      </c>
    </row>
    <row r="12" spans="1:6" x14ac:dyDescent="0.35">
      <c r="A12" t="s">
        <v>6</v>
      </c>
      <c r="B12">
        <v>0</v>
      </c>
      <c r="C12">
        <v>0</v>
      </c>
      <c r="D12" t="s">
        <v>12</v>
      </c>
      <c r="E12">
        <v>0</v>
      </c>
      <c r="F12">
        <v>18919</v>
      </c>
    </row>
    <row r="13" spans="1:6" x14ac:dyDescent="0.35">
      <c r="A13" t="s">
        <v>6</v>
      </c>
      <c r="B13">
        <v>0</v>
      </c>
      <c r="C13">
        <v>0</v>
      </c>
      <c r="D13" t="s">
        <v>12</v>
      </c>
      <c r="E13">
        <v>1</v>
      </c>
      <c r="F13">
        <v>11908</v>
      </c>
    </row>
    <row r="14" spans="1:6" x14ac:dyDescent="0.35">
      <c r="A14" t="s">
        <v>6</v>
      </c>
      <c r="B14">
        <v>0</v>
      </c>
      <c r="C14">
        <v>1</v>
      </c>
      <c r="D14" t="s">
        <v>7</v>
      </c>
      <c r="E14">
        <v>0</v>
      </c>
      <c r="F14">
        <v>4562</v>
      </c>
    </row>
    <row r="15" spans="1:6" x14ac:dyDescent="0.35">
      <c r="A15" t="s">
        <v>6</v>
      </c>
      <c r="B15">
        <v>0</v>
      </c>
      <c r="C15">
        <v>1</v>
      </c>
      <c r="D15" t="s">
        <v>7</v>
      </c>
      <c r="E15">
        <v>1</v>
      </c>
      <c r="F15">
        <v>3</v>
      </c>
    </row>
    <row r="16" spans="1:6" x14ac:dyDescent="0.35">
      <c r="A16" t="s">
        <v>6</v>
      </c>
      <c r="B16">
        <v>0</v>
      </c>
      <c r="C16">
        <v>1</v>
      </c>
      <c r="D16" t="s">
        <v>8</v>
      </c>
      <c r="E16">
        <v>0</v>
      </c>
      <c r="F16">
        <v>408</v>
      </c>
    </row>
    <row r="17" spans="1:6" x14ac:dyDescent="0.35">
      <c r="A17" t="s">
        <v>6</v>
      </c>
      <c r="B17">
        <v>0</v>
      </c>
      <c r="C17">
        <v>1</v>
      </c>
      <c r="D17" t="s">
        <v>8</v>
      </c>
      <c r="E17">
        <v>1</v>
      </c>
      <c r="F17">
        <v>261</v>
      </c>
    </row>
    <row r="18" spans="1:6" x14ac:dyDescent="0.35">
      <c r="A18" t="s">
        <v>6</v>
      </c>
      <c r="B18">
        <v>0</v>
      </c>
      <c r="C18">
        <v>1</v>
      </c>
      <c r="D18" t="s">
        <v>9</v>
      </c>
      <c r="E18">
        <v>0</v>
      </c>
      <c r="F18">
        <v>581</v>
      </c>
    </row>
    <row r="19" spans="1:6" x14ac:dyDescent="0.35">
      <c r="A19" t="s">
        <v>6</v>
      </c>
      <c r="B19">
        <v>0</v>
      </c>
      <c r="C19">
        <v>1</v>
      </c>
      <c r="D19" t="s">
        <v>9</v>
      </c>
      <c r="E19">
        <v>1</v>
      </c>
      <c r="F19">
        <v>2</v>
      </c>
    </row>
    <row r="20" spans="1:6" x14ac:dyDescent="0.35">
      <c r="A20" t="s">
        <v>6</v>
      </c>
      <c r="B20">
        <v>0</v>
      </c>
      <c r="C20">
        <v>1</v>
      </c>
      <c r="D20" t="s">
        <v>10</v>
      </c>
      <c r="E20">
        <v>0</v>
      </c>
      <c r="F20">
        <v>535</v>
      </c>
    </row>
    <row r="21" spans="1:6" x14ac:dyDescent="0.35">
      <c r="A21" t="s">
        <v>6</v>
      </c>
      <c r="B21">
        <v>0</v>
      </c>
      <c r="C21">
        <v>1</v>
      </c>
      <c r="D21" t="s">
        <v>10</v>
      </c>
      <c r="E21">
        <v>1</v>
      </c>
      <c r="F21">
        <v>92</v>
      </c>
    </row>
    <row r="22" spans="1:6" x14ac:dyDescent="0.35">
      <c r="A22" t="s">
        <v>6</v>
      </c>
      <c r="B22">
        <v>0</v>
      </c>
      <c r="C22">
        <v>1</v>
      </c>
      <c r="D22" t="s">
        <v>11</v>
      </c>
      <c r="E22">
        <v>0</v>
      </c>
      <c r="F22">
        <v>668</v>
      </c>
    </row>
    <row r="23" spans="1:6" x14ac:dyDescent="0.35">
      <c r="A23" t="s">
        <v>6</v>
      </c>
      <c r="B23">
        <v>0</v>
      </c>
      <c r="C23">
        <v>1</v>
      </c>
      <c r="D23" t="s">
        <v>11</v>
      </c>
      <c r="E23">
        <v>1</v>
      </c>
      <c r="F23">
        <v>356</v>
      </c>
    </row>
    <row r="24" spans="1:6" x14ac:dyDescent="0.35">
      <c r="A24" t="s">
        <v>6</v>
      </c>
      <c r="B24">
        <v>0</v>
      </c>
      <c r="C24">
        <v>1</v>
      </c>
      <c r="D24" t="s">
        <v>12</v>
      </c>
      <c r="E24">
        <v>0</v>
      </c>
      <c r="F24">
        <v>7120</v>
      </c>
    </row>
    <row r="25" spans="1:6" x14ac:dyDescent="0.35">
      <c r="A25" t="s">
        <v>6</v>
      </c>
      <c r="B25">
        <v>0</v>
      </c>
      <c r="C25">
        <v>1</v>
      </c>
      <c r="D25" t="s">
        <v>12</v>
      </c>
      <c r="E25">
        <v>1</v>
      </c>
      <c r="F25">
        <v>3836</v>
      </c>
    </row>
    <row r="26" spans="1:6" x14ac:dyDescent="0.35">
      <c r="A26" t="s">
        <v>6</v>
      </c>
      <c r="B26">
        <v>1</v>
      </c>
      <c r="C26">
        <v>0</v>
      </c>
      <c r="D26" t="s">
        <v>7</v>
      </c>
      <c r="E26">
        <v>0</v>
      </c>
      <c r="F26">
        <v>7679</v>
      </c>
    </row>
    <row r="27" spans="1:6" x14ac:dyDescent="0.35">
      <c r="A27" t="s">
        <v>6</v>
      </c>
      <c r="B27">
        <v>1</v>
      </c>
      <c r="C27">
        <v>0</v>
      </c>
      <c r="D27" t="s">
        <v>7</v>
      </c>
      <c r="E27">
        <v>1</v>
      </c>
      <c r="F27">
        <v>3</v>
      </c>
    </row>
    <row r="28" spans="1:6" x14ac:dyDescent="0.35">
      <c r="A28" t="s">
        <v>6</v>
      </c>
      <c r="B28">
        <v>1</v>
      </c>
      <c r="C28">
        <v>0</v>
      </c>
      <c r="D28" t="s">
        <v>8</v>
      </c>
      <c r="E28">
        <v>1</v>
      </c>
      <c r="F28">
        <v>1</v>
      </c>
    </row>
    <row r="29" spans="1:6" x14ac:dyDescent="0.35">
      <c r="A29" t="s">
        <v>6</v>
      </c>
      <c r="B29">
        <v>1</v>
      </c>
      <c r="C29">
        <v>0</v>
      </c>
      <c r="D29" t="s">
        <v>9</v>
      </c>
      <c r="E29">
        <v>0</v>
      </c>
      <c r="F29">
        <v>47</v>
      </c>
    </row>
    <row r="30" spans="1:6" x14ac:dyDescent="0.35">
      <c r="A30" t="s">
        <v>6</v>
      </c>
      <c r="B30">
        <v>1</v>
      </c>
      <c r="C30">
        <v>0</v>
      </c>
      <c r="D30" t="s">
        <v>10</v>
      </c>
      <c r="E30">
        <v>0</v>
      </c>
      <c r="F30">
        <v>60</v>
      </c>
    </row>
    <row r="31" spans="1:6" x14ac:dyDescent="0.35">
      <c r="A31" t="s">
        <v>6</v>
      </c>
      <c r="B31">
        <v>1</v>
      </c>
      <c r="C31">
        <v>0</v>
      </c>
      <c r="D31" t="s">
        <v>10</v>
      </c>
      <c r="E31">
        <v>1</v>
      </c>
      <c r="F31">
        <v>15</v>
      </c>
    </row>
    <row r="32" spans="1:6" x14ac:dyDescent="0.35">
      <c r="A32" t="s">
        <v>6</v>
      </c>
      <c r="B32">
        <v>1</v>
      </c>
      <c r="C32">
        <v>0</v>
      </c>
      <c r="D32" t="s">
        <v>11</v>
      </c>
      <c r="E32">
        <v>0</v>
      </c>
      <c r="F32">
        <v>99</v>
      </c>
    </row>
    <row r="33" spans="1:6" x14ac:dyDescent="0.35">
      <c r="A33" t="s">
        <v>6</v>
      </c>
      <c r="B33">
        <v>1</v>
      </c>
      <c r="C33">
        <v>0</v>
      </c>
      <c r="D33" t="s">
        <v>11</v>
      </c>
      <c r="E33">
        <v>1</v>
      </c>
      <c r="F33">
        <v>32</v>
      </c>
    </row>
    <row r="34" spans="1:6" x14ac:dyDescent="0.35">
      <c r="A34" t="s">
        <v>6</v>
      </c>
      <c r="B34">
        <v>1</v>
      </c>
      <c r="C34">
        <v>0</v>
      </c>
      <c r="D34" t="s">
        <v>12</v>
      </c>
      <c r="E34">
        <v>0</v>
      </c>
      <c r="F34">
        <v>6328</v>
      </c>
    </row>
    <row r="35" spans="1:6" x14ac:dyDescent="0.35">
      <c r="A35" t="s">
        <v>6</v>
      </c>
      <c r="B35">
        <v>1</v>
      </c>
      <c r="C35">
        <v>0</v>
      </c>
      <c r="D35" t="s">
        <v>12</v>
      </c>
      <c r="E35">
        <v>1</v>
      </c>
      <c r="F35">
        <v>1825</v>
      </c>
    </row>
    <row r="36" spans="1:6" x14ac:dyDescent="0.35">
      <c r="A36" t="s">
        <v>6</v>
      </c>
      <c r="B36">
        <v>1</v>
      </c>
      <c r="C36">
        <v>1</v>
      </c>
      <c r="D36" t="s">
        <v>7</v>
      </c>
      <c r="E36">
        <v>0</v>
      </c>
      <c r="F36">
        <v>1121</v>
      </c>
    </row>
    <row r="37" spans="1:6" x14ac:dyDescent="0.35">
      <c r="A37" t="s">
        <v>6</v>
      </c>
      <c r="B37">
        <v>1</v>
      </c>
      <c r="C37">
        <v>1</v>
      </c>
      <c r="D37" t="s">
        <v>8</v>
      </c>
      <c r="E37">
        <v>0</v>
      </c>
      <c r="F37">
        <v>1</v>
      </c>
    </row>
    <row r="38" spans="1:6" x14ac:dyDescent="0.35">
      <c r="A38" t="s">
        <v>6</v>
      </c>
      <c r="B38">
        <v>1</v>
      </c>
      <c r="C38">
        <v>1</v>
      </c>
      <c r="D38" t="s">
        <v>8</v>
      </c>
      <c r="E38">
        <v>1</v>
      </c>
      <c r="F38">
        <v>2</v>
      </c>
    </row>
    <row r="39" spans="1:6" x14ac:dyDescent="0.35">
      <c r="A39" t="s">
        <v>6</v>
      </c>
      <c r="B39">
        <v>1</v>
      </c>
      <c r="C39">
        <v>1</v>
      </c>
      <c r="D39" t="s">
        <v>9</v>
      </c>
      <c r="E39">
        <v>0</v>
      </c>
      <c r="F39">
        <v>16</v>
      </c>
    </row>
    <row r="40" spans="1:6" x14ac:dyDescent="0.35">
      <c r="A40" t="s">
        <v>6</v>
      </c>
      <c r="B40">
        <v>1</v>
      </c>
      <c r="C40">
        <v>1</v>
      </c>
      <c r="D40" t="s">
        <v>10</v>
      </c>
      <c r="E40">
        <v>0</v>
      </c>
      <c r="F40">
        <v>19</v>
      </c>
    </row>
    <row r="41" spans="1:6" x14ac:dyDescent="0.35">
      <c r="A41" t="s">
        <v>6</v>
      </c>
      <c r="B41">
        <v>1</v>
      </c>
      <c r="C41">
        <v>1</v>
      </c>
      <c r="D41" t="s">
        <v>10</v>
      </c>
      <c r="E41">
        <v>1</v>
      </c>
      <c r="F41">
        <v>2</v>
      </c>
    </row>
    <row r="42" spans="1:6" x14ac:dyDescent="0.35">
      <c r="A42" t="s">
        <v>6</v>
      </c>
      <c r="B42">
        <v>1</v>
      </c>
      <c r="C42">
        <v>1</v>
      </c>
      <c r="D42" t="s">
        <v>11</v>
      </c>
      <c r="E42">
        <v>0</v>
      </c>
      <c r="F42">
        <v>39</v>
      </c>
    </row>
    <row r="43" spans="1:6" x14ac:dyDescent="0.35">
      <c r="A43" t="s">
        <v>6</v>
      </c>
      <c r="B43">
        <v>1</v>
      </c>
      <c r="C43">
        <v>1</v>
      </c>
      <c r="D43" t="s">
        <v>11</v>
      </c>
      <c r="E43">
        <v>1</v>
      </c>
      <c r="F43">
        <v>8</v>
      </c>
    </row>
    <row r="44" spans="1:6" x14ac:dyDescent="0.35">
      <c r="A44" t="s">
        <v>6</v>
      </c>
      <c r="B44">
        <v>1</v>
      </c>
      <c r="C44">
        <v>1</v>
      </c>
      <c r="D44" t="s">
        <v>12</v>
      </c>
      <c r="E44">
        <v>0</v>
      </c>
      <c r="F44">
        <v>755</v>
      </c>
    </row>
    <row r="45" spans="1:6" x14ac:dyDescent="0.35">
      <c r="A45" t="s">
        <v>6</v>
      </c>
      <c r="B45">
        <v>1</v>
      </c>
      <c r="C45">
        <v>1</v>
      </c>
      <c r="D45" t="s">
        <v>12</v>
      </c>
      <c r="E45">
        <v>1</v>
      </c>
      <c r="F45">
        <v>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/>
  </sheetViews>
  <sheetFormatPr defaultRowHeight="14.5" x14ac:dyDescent="0.35"/>
  <cols>
    <col min="1" max="1" width="7.1796875" bestFit="1" customWidth="1"/>
    <col min="2" max="2" width="17.1796875" bestFit="1" customWidth="1"/>
    <col min="3" max="3" width="20.54296875" bestFit="1" customWidth="1"/>
    <col min="4" max="4" width="25.81640625" bestFit="1" customWidth="1"/>
    <col min="5" max="5" width="22.81640625" bestFit="1" customWidth="1"/>
    <col min="6" max="6" width="11" bestFit="1" customWidth="1"/>
    <col min="8" max="8" width="62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s="4" t="s">
        <v>13</v>
      </c>
      <c r="I1" s="3"/>
    </row>
    <row r="2" spans="1:9" x14ac:dyDescent="0.35">
      <c r="A2" t="s">
        <v>6</v>
      </c>
      <c r="B2">
        <v>0</v>
      </c>
      <c r="C2">
        <v>0</v>
      </c>
      <c r="D2" t="s">
        <v>7</v>
      </c>
      <c r="E2">
        <v>0</v>
      </c>
      <c r="F2">
        <v>4603</v>
      </c>
      <c r="H2" t="s">
        <v>14</v>
      </c>
      <c r="I2" s="1">
        <f>SUM(F2:F33)</f>
        <v>49704</v>
      </c>
    </row>
    <row r="3" spans="1:9" x14ac:dyDescent="0.35">
      <c r="A3" t="s">
        <v>6</v>
      </c>
      <c r="B3">
        <v>0</v>
      </c>
      <c r="C3">
        <v>0</v>
      </c>
      <c r="D3" t="s">
        <v>7</v>
      </c>
      <c r="E3">
        <v>1</v>
      </c>
      <c r="F3">
        <v>4</v>
      </c>
      <c r="H3" t="s">
        <v>15</v>
      </c>
      <c r="I3" s="1">
        <f>SUMIFS($F:$F,$B:$B,1)</f>
        <v>16766</v>
      </c>
    </row>
    <row r="4" spans="1:9" x14ac:dyDescent="0.35">
      <c r="A4" t="s">
        <v>6</v>
      </c>
      <c r="B4">
        <v>0</v>
      </c>
      <c r="C4">
        <v>0</v>
      </c>
      <c r="D4" t="s">
        <v>9</v>
      </c>
      <c r="E4">
        <v>0</v>
      </c>
      <c r="F4">
        <v>37</v>
      </c>
      <c r="H4" t="s">
        <v>16</v>
      </c>
      <c r="I4" s="2">
        <f>I3/I2</f>
        <v>0.33731691614356996</v>
      </c>
    </row>
    <row r="5" spans="1:9" x14ac:dyDescent="0.35">
      <c r="A5" t="s">
        <v>6</v>
      </c>
      <c r="B5">
        <v>0</v>
      </c>
      <c r="C5">
        <v>0</v>
      </c>
      <c r="D5" t="s">
        <v>10</v>
      </c>
      <c r="E5">
        <v>0</v>
      </c>
      <c r="F5">
        <v>39</v>
      </c>
    </row>
    <row r="6" spans="1:9" x14ac:dyDescent="0.35">
      <c r="A6" t="s">
        <v>6</v>
      </c>
      <c r="B6">
        <v>0</v>
      </c>
      <c r="C6">
        <v>0</v>
      </c>
      <c r="D6" t="s">
        <v>10</v>
      </c>
      <c r="E6">
        <v>1</v>
      </c>
      <c r="F6">
        <v>9</v>
      </c>
      <c r="H6" t="s">
        <v>17</v>
      </c>
      <c r="I6" s="1">
        <f>SUMIFS($F:$F,$D:$D,"2. Associate Degree")</f>
        <v>14194</v>
      </c>
    </row>
    <row r="7" spans="1:9" x14ac:dyDescent="0.35">
      <c r="A7" t="s">
        <v>6</v>
      </c>
      <c r="B7">
        <v>0</v>
      </c>
      <c r="C7">
        <v>0</v>
      </c>
      <c r="D7" t="s">
        <v>11</v>
      </c>
      <c r="E7">
        <v>0</v>
      </c>
      <c r="F7">
        <v>97</v>
      </c>
      <c r="H7" t="s">
        <v>18</v>
      </c>
      <c r="I7" s="1">
        <f>SUMIFS($F:$F,$D:$D,"2. Associate Degree",$B:$B,1)</f>
        <v>8179</v>
      </c>
    </row>
    <row r="8" spans="1:9" x14ac:dyDescent="0.35">
      <c r="A8" t="s">
        <v>6</v>
      </c>
      <c r="B8">
        <v>0</v>
      </c>
      <c r="C8">
        <v>0</v>
      </c>
      <c r="D8" t="s">
        <v>11</v>
      </c>
      <c r="E8">
        <v>1</v>
      </c>
      <c r="F8">
        <v>14</v>
      </c>
      <c r="H8" t="s">
        <v>19</v>
      </c>
      <c r="I8" s="2">
        <f>I7/I6</f>
        <v>0.57622939270114137</v>
      </c>
    </row>
    <row r="9" spans="1:9" x14ac:dyDescent="0.35">
      <c r="A9" t="s">
        <v>6</v>
      </c>
      <c r="B9">
        <v>0</v>
      </c>
      <c r="C9">
        <v>0</v>
      </c>
      <c r="D9" t="s">
        <v>12</v>
      </c>
      <c r="E9">
        <v>0</v>
      </c>
      <c r="F9">
        <v>12139</v>
      </c>
    </row>
    <row r="10" spans="1:9" x14ac:dyDescent="0.35">
      <c r="A10" t="s">
        <v>6</v>
      </c>
      <c r="B10">
        <v>0</v>
      </c>
      <c r="C10">
        <v>0</v>
      </c>
      <c r="D10" t="s">
        <v>12</v>
      </c>
      <c r="E10">
        <v>1</v>
      </c>
      <c r="F10">
        <v>8566</v>
      </c>
      <c r="H10" t="s">
        <v>20</v>
      </c>
      <c r="I10" s="1">
        <f>I2-I6</f>
        <v>35510</v>
      </c>
    </row>
    <row r="11" spans="1:9" x14ac:dyDescent="0.35">
      <c r="A11" t="s">
        <v>6</v>
      </c>
      <c r="B11">
        <v>0</v>
      </c>
      <c r="C11">
        <v>1</v>
      </c>
      <c r="D11" t="s">
        <v>7</v>
      </c>
      <c r="E11">
        <v>0</v>
      </c>
      <c r="F11">
        <v>1408</v>
      </c>
      <c r="H11" t="s">
        <v>21</v>
      </c>
      <c r="I11" s="1">
        <f>I3-I7</f>
        <v>8587</v>
      </c>
    </row>
    <row r="12" spans="1:9" x14ac:dyDescent="0.35">
      <c r="A12" t="s">
        <v>6</v>
      </c>
      <c r="B12">
        <v>0</v>
      </c>
      <c r="C12">
        <v>1</v>
      </c>
      <c r="D12" t="s">
        <v>9</v>
      </c>
      <c r="E12">
        <v>0</v>
      </c>
      <c r="F12">
        <v>36</v>
      </c>
      <c r="H12" t="s">
        <v>22</v>
      </c>
      <c r="I12" s="2">
        <f>I11/I10</f>
        <v>0.24181920585750494</v>
      </c>
    </row>
    <row r="13" spans="1:9" x14ac:dyDescent="0.35">
      <c r="A13" t="s">
        <v>6</v>
      </c>
      <c r="B13">
        <v>0</v>
      </c>
      <c r="C13">
        <v>1</v>
      </c>
      <c r="D13" t="s">
        <v>10</v>
      </c>
      <c r="E13">
        <v>0</v>
      </c>
      <c r="F13">
        <v>26</v>
      </c>
    </row>
    <row r="14" spans="1:9" x14ac:dyDescent="0.35">
      <c r="A14" t="s">
        <v>6</v>
      </c>
      <c r="B14">
        <v>0</v>
      </c>
      <c r="C14">
        <v>1</v>
      </c>
      <c r="D14" t="s">
        <v>10</v>
      </c>
      <c r="E14">
        <v>1</v>
      </c>
      <c r="F14">
        <v>1</v>
      </c>
    </row>
    <row r="15" spans="1:9" x14ac:dyDescent="0.35">
      <c r="A15" t="s">
        <v>6</v>
      </c>
      <c r="B15">
        <v>0</v>
      </c>
      <c r="C15">
        <v>1</v>
      </c>
      <c r="D15" t="s">
        <v>11</v>
      </c>
      <c r="E15">
        <v>0</v>
      </c>
      <c r="F15">
        <v>35</v>
      </c>
    </row>
    <row r="16" spans="1:9" x14ac:dyDescent="0.35">
      <c r="A16" t="s">
        <v>6</v>
      </c>
      <c r="B16">
        <v>0</v>
      </c>
      <c r="C16">
        <v>1</v>
      </c>
      <c r="D16" t="s">
        <v>11</v>
      </c>
      <c r="E16">
        <v>1</v>
      </c>
      <c r="F16">
        <v>14</v>
      </c>
    </row>
    <row r="17" spans="1:6" x14ac:dyDescent="0.35">
      <c r="A17" t="s">
        <v>6</v>
      </c>
      <c r="B17">
        <v>0</v>
      </c>
      <c r="C17">
        <v>1</v>
      </c>
      <c r="D17" t="s">
        <v>12</v>
      </c>
      <c r="E17">
        <v>0</v>
      </c>
      <c r="F17">
        <v>3791</v>
      </c>
    </row>
    <row r="18" spans="1:6" x14ac:dyDescent="0.35">
      <c r="A18" t="s">
        <v>6</v>
      </c>
      <c r="B18">
        <v>0</v>
      </c>
      <c r="C18">
        <v>1</v>
      </c>
      <c r="D18" t="s">
        <v>12</v>
      </c>
      <c r="E18">
        <v>1</v>
      </c>
      <c r="F18">
        <v>2119</v>
      </c>
    </row>
    <row r="19" spans="1:6" x14ac:dyDescent="0.35">
      <c r="A19" t="s">
        <v>6</v>
      </c>
      <c r="B19">
        <v>1</v>
      </c>
      <c r="C19">
        <v>0</v>
      </c>
      <c r="D19" t="s">
        <v>7</v>
      </c>
      <c r="E19">
        <v>0</v>
      </c>
      <c r="F19">
        <v>7377</v>
      </c>
    </row>
    <row r="20" spans="1:6" x14ac:dyDescent="0.35">
      <c r="A20" t="s">
        <v>6</v>
      </c>
      <c r="B20">
        <v>1</v>
      </c>
      <c r="C20">
        <v>0</v>
      </c>
      <c r="D20" t="s">
        <v>7</v>
      </c>
      <c r="E20">
        <v>1</v>
      </c>
      <c r="F20">
        <v>3</v>
      </c>
    </row>
    <row r="21" spans="1:6" x14ac:dyDescent="0.35">
      <c r="A21" t="s">
        <v>6</v>
      </c>
      <c r="B21">
        <v>1</v>
      </c>
      <c r="C21">
        <v>0</v>
      </c>
      <c r="D21" t="s">
        <v>9</v>
      </c>
      <c r="E21">
        <v>0</v>
      </c>
      <c r="F21">
        <v>5</v>
      </c>
    </row>
    <row r="22" spans="1:6" x14ac:dyDescent="0.35">
      <c r="A22" t="s">
        <v>6</v>
      </c>
      <c r="B22">
        <v>1</v>
      </c>
      <c r="C22">
        <v>0</v>
      </c>
      <c r="D22" t="s">
        <v>10</v>
      </c>
      <c r="E22">
        <v>0</v>
      </c>
      <c r="F22">
        <v>14</v>
      </c>
    </row>
    <row r="23" spans="1:6" x14ac:dyDescent="0.35">
      <c r="A23" t="s">
        <v>6</v>
      </c>
      <c r="B23">
        <v>1</v>
      </c>
      <c r="C23">
        <v>0</v>
      </c>
      <c r="D23" t="s">
        <v>11</v>
      </c>
      <c r="E23">
        <v>0</v>
      </c>
      <c r="F23">
        <v>37</v>
      </c>
    </row>
    <row r="24" spans="1:6" x14ac:dyDescent="0.35">
      <c r="A24" t="s">
        <v>6</v>
      </c>
      <c r="B24">
        <v>1</v>
      </c>
      <c r="C24">
        <v>0</v>
      </c>
      <c r="D24" t="s">
        <v>11</v>
      </c>
      <c r="E24">
        <v>1</v>
      </c>
      <c r="F24">
        <v>1</v>
      </c>
    </row>
    <row r="25" spans="1:6" x14ac:dyDescent="0.35">
      <c r="A25" t="s">
        <v>6</v>
      </c>
      <c r="B25">
        <v>1</v>
      </c>
      <c r="C25">
        <v>0</v>
      </c>
      <c r="D25" t="s">
        <v>12</v>
      </c>
      <c r="E25">
        <v>0</v>
      </c>
      <c r="F25">
        <v>5962</v>
      </c>
    </row>
    <row r="26" spans="1:6" x14ac:dyDescent="0.35">
      <c r="A26" t="s">
        <v>6</v>
      </c>
      <c r="B26">
        <v>1</v>
      </c>
      <c r="C26">
        <v>0</v>
      </c>
      <c r="D26" t="s">
        <v>12</v>
      </c>
      <c r="E26">
        <v>1</v>
      </c>
      <c r="F26">
        <v>1701</v>
      </c>
    </row>
    <row r="27" spans="1:6" x14ac:dyDescent="0.35">
      <c r="A27" t="s">
        <v>6</v>
      </c>
      <c r="B27">
        <v>1</v>
      </c>
      <c r="C27">
        <v>1</v>
      </c>
      <c r="D27" t="s">
        <v>7</v>
      </c>
      <c r="E27">
        <v>0</v>
      </c>
      <c r="F27">
        <v>799</v>
      </c>
    </row>
    <row r="28" spans="1:6" x14ac:dyDescent="0.35">
      <c r="A28" t="s">
        <v>6</v>
      </c>
      <c r="B28">
        <v>1</v>
      </c>
      <c r="C28">
        <v>1</v>
      </c>
      <c r="D28" t="s">
        <v>9</v>
      </c>
      <c r="E28">
        <v>0</v>
      </c>
      <c r="F28">
        <v>2</v>
      </c>
    </row>
    <row r="29" spans="1:6" x14ac:dyDescent="0.35">
      <c r="A29" t="s">
        <v>6</v>
      </c>
      <c r="B29">
        <v>1</v>
      </c>
      <c r="C29">
        <v>1</v>
      </c>
      <c r="D29" t="s">
        <v>10</v>
      </c>
      <c r="E29">
        <v>0</v>
      </c>
      <c r="F29">
        <v>2</v>
      </c>
    </row>
    <row r="30" spans="1:6" x14ac:dyDescent="0.35">
      <c r="A30" t="s">
        <v>6</v>
      </c>
      <c r="B30">
        <v>1</v>
      </c>
      <c r="C30">
        <v>1</v>
      </c>
      <c r="D30" t="s">
        <v>11</v>
      </c>
      <c r="E30">
        <v>0</v>
      </c>
      <c r="F30">
        <v>2</v>
      </c>
    </row>
    <row r="31" spans="1:6" x14ac:dyDescent="0.35">
      <c r="A31" t="s">
        <v>6</v>
      </c>
      <c r="B31">
        <v>1</v>
      </c>
      <c r="C31">
        <v>1</v>
      </c>
      <c r="D31" t="s">
        <v>11</v>
      </c>
      <c r="E31">
        <v>1</v>
      </c>
      <c r="F31">
        <v>1</v>
      </c>
    </row>
    <row r="32" spans="1:6" x14ac:dyDescent="0.35">
      <c r="A32" t="s">
        <v>6</v>
      </c>
      <c r="B32">
        <v>1</v>
      </c>
      <c r="C32">
        <v>1</v>
      </c>
      <c r="D32" t="s">
        <v>12</v>
      </c>
      <c r="E32">
        <v>0</v>
      </c>
      <c r="F32">
        <v>638</v>
      </c>
    </row>
    <row r="33" spans="1:6" x14ac:dyDescent="0.35">
      <c r="A33" t="s">
        <v>6</v>
      </c>
      <c r="B33">
        <v>1</v>
      </c>
      <c r="C33">
        <v>1</v>
      </c>
      <c r="D33" t="s">
        <v>12</v>
      </c>
      <c r="E33">
        <v>1</v>
      </c>
      <c r="F33">
        <v>222</v>
      </c>
    </row>
  </sheetData>
  <autoFilter ref="A1:F33"/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tabSelected="1" topLeftCell="E1" workbookViewId="0">
      <selection activeCell="P1" sqref="P1"/>
    </sheetView>
  </sheetViews>
  <sheetFormatPr defaultRowHeight="14.5" x14ac:dyDescent="0.35"/>
  <cols>
    <col min="1" max="1" width="7.1796875" bestFit="1" customWidth="1"/>
    <col min="2" max="2" width="7.1796875" customWidth="1"/>
    <col min="3" max="3" width="17.1796875" bestFit="1" customWidth="1"/>
    <col min="4" max="4" width="20.54296875" bestFit="1" customWidth="1"/>
    <col min="5" max="5" width="20.54296875" customWidth="1"/>
    <col min="6" max="6" width="25.81640625" bestFit="1" customWidth="1"/>
    <col min="7" max="7" width="22.81640625" bestFit="1" customWidth="1"/>
    <col min="8" max="8" width="11" bestFit="1" customWidth="1"/>
    <col min="10" max="10" width="62" bestFit="1" customWidth="1"/>
    <col min="12" max="12" width="10.7265625" bestFit="1" customWidth="1"/>
    <col min="16" max="16" width="10.7265625" bestFit="1" customWidth="1"/>
  </cols>
  <sheetData>
    <row r="1" spans="1:16" x14ac:dyDescent="0.35">
      <c r="A1" t="s">
        <v>0</v>
      </c>
      <c r="B1" t="s">
        <v>23</v>
      </c>
      <c r="C1" t="s">
        <v>1</v>
      </c>
      <c r="D1" t="s">
        <v>2</v>
      </c>
      <c r="E1" t="s">
        <v>41</v>
      </c>
      <c r="F1" t="s">
        <v>3</v>
      </c>
      <c r="G1" t="s">
        <v>4</v>
      </c>
      <c r="H1" t="s">
        <v>5</v>
      </c>
      <c r="J1" s="4" t="s">
        <v>13</v>
      </c>
      <c r="K1" s="3" t="s">
        <v>36</v>
      </c>
      <c r="L1" s="3" t="s">
        <v>34</v>
      </c>
      <c r="M1" s="3" t="s">
        <v>35</v>
      </c>
    </row>
    <row r="2" spans="1:16" x14ac:dyDescent="0.35">
      <c r="A2" t="s">
        <v>6</v>
      </c>
      <c r="B2">
        <v>0</v>
      </c>
      <c r="C2">
        <v>0</v>
      </c>
      <c r="D2">
        <v>0</v>
      </c>
      <c r="E2">
        <v>0</v>
      </c>
      <c r="F2" t="s">
        <v>7</v>
      </c>
      <c r="G2">
        <v>0</v>
      </c>
      <c r="H2">
        <v>6174</v>
      </c>
      <c r="J2" t="s">
        <v>24</v>
      </c>
      <c r="K2" s="1">
        <f>SUM($H:$H)</f>
        <v>78348</v>
      </c>
      <c r="L2" s="1">
        <f>SUMIFS($H:$H,$B:$B,1)</f>
        <v>18229</v>
      </c>
      <c r="M2" s="1">
        <f>SUMIFS($H:$H,$B:$B,0)</f>
        <v>60119</v>
      </c>
    </row>
    <row r="3" spans="1:16" x14ac:dyDescent="0.35">
      <c r="A3" t="s">
        <v>6</v>
      </c>
      <c r="B3">
        <v>0</v>
      </c>
      <c r="C3">
        <v>0</v>
      </c>
      <c r="D3">
        <v>0</v>
      </c>
      <c r="E3">
        <v>0</v>
      </c>
      <c r="F3" t="s">
        <v>7</v>
      </c>
      <c r="G3">
        <v>1</v>
      </c>
      <c r="H3">
        <v>6</v>
      </c>
      <c r="J3" t="s">
        <v>29</v>
      </c>
      <c r="K3" s="1">
        <f>SUM(K5:K9)</f>
        <v>27390</v>
      </c>
      <c r="L3" s="1">
        <f>SUM(L5:L9,$B:$B,1)</f>
        <v>5238</v>
      </c>
      <c r="M3" s="1">
        <f>SUM(M5:M9,$B:$B,0)</f>
        <v>22255</v>
      </c>
    </row>
    <row r="4" spans="1:16" x14ac:dyDescent="0.35">
      <c r="A4" t="s">
        <v>6</v>
      </c>
      <c r="B4">
        <v>0</v>
      </c>
      <c r="C4">
        <v>0</v>
      </c>
      <c r="D4">
        <v>0</v>
      </c>
      <c r="E4">
        <v>0</v>
      </c>
      <c r="F4" t="s">
        <v>8</v>
      </c>
      <c r="G4">
        <v>0</v>
      </c>
      <c r="H4">
        <v>33</v>
      </c>
      <c r="J4" t="s">
        <v>25</v>
      </c>
      <c r="K4" s="1">
        <f>SUMIFS($H:$H,$F:$F,$J4)</f>
        <v>0</v>
      </c>
      <c r="L4" s="1">
        <f t="shared" ref="L4:L9" si="0">SUMIFS($H:$H,$F:$F,$J4,$B:$B,1)</f>
        <v>0</v>
      </c>
      <c r="M4" s="1">
        <f t="shared" ref="M4:M9" si="1">SUMIFS($H:$H,$F:$F,$J4,$B:$B,0)</f>
        <v>0</v>
      </c>
    </row>
    <row r="5" spans="1:16" x14ac:dyDescent="0.35">
      <c r="A5" t="s">
        <v>6</v>
      </c>
      <c r="B5">
        <v>0</v>
      </c>
      <c r="C5">
        <v>0</v>
      </c>
      <c r="D5">
        <v>0</v>
      </c>
      <c r="E5">
        <v>0</v>
      </c>
      <c r="F5" t="s">
        <v>8</v>
      </c>
      <c r="G5">
        <v>1</v>
      </c>
      <c r="H5">
        <v>53</v>
      </c>
      <c r="J5" t="s">
        <v>7</v>
      </c>
      <c r="K5" s="1">
        <f t="shared" ref="K5:K9" si="2">SUMIFS($H:$H,$F:$F,$J5)</f>
        <v>20892</v>
      </c>
      <c r="L5" s="1">
        <f t="shared" si="0"/>
        <v>3752</v>
      </c>
      <c r="M5" s="1">
        <f t="shared" si="1"/>
        <v>17140</v>
      </c>
    </row>
    <row r="6" spans="1:16" x14ac:dyDescent="0.35">
      <c r="A6" t="s">
        <v>6</v>
      </c>
      <c r="B6">
        <v>0</v>
      </c>
      <c r="C6">
        <v>0</v>
      </c>
      <c r="D6">
        <v>0</v>
      </c>
      <c r="E6">
        <v>0</v>
      </c>
      <c r="F6" t="s">
        <v>9</v>
      </c>
      <c r="G6">
        <v>0</v>
      </c>
      <c r="H6">
        <v>623</v>
      </c>
      <c r="J6" t="s">
        <v>8</v>
      </c>
      <c r="K6" s="1">
        <f t="shared" si="2"/>
        <v>768</v>
      </c>
      <c r="L6" s="1">
        <f t="shared" si="0"/>
        <v>41</v>
      </c>
      <c r="M6" s="1">
        <f t="shared" si="1"/>
        <v>727</v>
      </c>
    </row>
    <row r="7" spans="1:16" x14ac:dyDescent="0.35">
      <c r="A7" t="s">
        <v>6</v>
      </c>
      <c r="B7">
        <v>0</v>
      </c>
      <c r="C7">
        <v>0</v>
      </c>
      <c r="D7">
        <v>0</v>
      </c>
      <c r="E7">
        <v>0</v>
      </c>
      <c r="F7" t="s">
        <v>9</v>
      </c>
      <c r="G7">
        <v>1</v>
      </c>
      <c r="H7">
        <v>2</v>
      </c>
      <c r="J7" t="s">
        <v>9</v>
      </c>
      <c r="K7" s="1">
        <f t="shared" si="2"/>
        <v>1427</v>
      </c>
      <c r="L7" s="1">
        <f t="shared" si="0"/>
        <v>300</v>
      </c>
      <c r="M7" s="1">
        <f t="shared" si="1"/>
        <v>1127</v>
      </c>
    </row>
    <row r="8" spans="1:16" x14ac:dyDescent="0.35">
      <c r="A8" t="s">
        <v>6</v>
      </c>
      <c r="B8">
        <v>0</v>
      </c>
      <c r="C8">
        <v>0</v>
      </c>
      <c r="D8">
        <v>0</v>
      </c>
      <c r="E8">
        <v>0</v>
      </c>
      <c r="F8" t="s">
        <v>10</v>
      </c>
      <c r="G8">
        <v>0</v>
      </c>
      <c r="H8">
        <v>598</v>
      </c>
      <c r="J8" t="s">
        <v>10</v>
      </c>
      <c r="K8" s="1">
        <f t="shared" si="2"/>
        <v>1678</v>
      </c>
      <c r="L8" s="1">
        <f t="shared" si="0"/>
        <v>409</v>
      </c>
      <c r="M8" s="1">
        <f t="shared" si="1"/>
        <v>1269</v>
      </c>
    </row>
    <row r="9" spans="1:16" x14ac:dyDescent="0.35">
      <c r="A9" t="s">
        <v>6</v>
      </c>
      <c r="B9">
        <v>0</v>
      </c>
      <c r="C9">
        <v>0</v>
      </c>
      <c r="D9">
        <v>0</v>
      </c>
      <c r="E9">
        <v>0</v>
      </c>
      <c r="F9" t="s">
        <v>10</v>
      </c>
      <c r="G9">
        <v>1</v>
      </c>
      <c r="H9">
        <v>97</v>
      </c>
      <c r="J9" t="s">
        <v>11</v>
      </c>
      <c r="K9" s="1">
        <f t="shared" si="2"/>
        <v>2625</v>
      </c>
      <c r="L9" s="1">
        <f t="shared" si="0"/>
        <v>684</v>
      </c>
      <c r="M9" s="1">
        <f t="shared" si="1"/>
        <v>1941</v>
      </c>
    </row>
    <row r="10" spans="1:16" x14ac:dyDescent="0.35">
      <c r="A10" t="s">
        <v>6</v>
      </c>
      <c r="B10">
        <v>0</v>
      </c>
      <c r="C10">
        <v>0</v>
      </c>
      <c r="D10">
        <v>0</v>
      </c>
      <c r="E10">
        <v>0</v>
      </c>
      <c r="F10" t="s">
        <v>11</v>
      </c>
      <c r="G10">
        <v>0</v>
      </c>
      <c r="H10">
        <v>548</v>
      </c>
      <c r="J10" t="s">
        <v>26</v>
      </c>
      <c r="K10" s="1">
        <f>SUMIFS($H:$H,$F:$F,"7. no credential/other",$C:$C,1)</f>
        <v>9175</v>
      </c>
      <c r="L10" s="1">
        <f>SUMIFS($H:$H,$F:$F,"7. no credential/other",$C:$C,1,$B:$B,1)</f>
        <v>1820</v>
      </c>
      <c r="M10" s="1">
        <f>SUMIFS($H:$H,$F:$F,"7. no credential/other",$C:$C,1,$B:$B,0)</f>
        <v>7355</v>
      </c>
    </row>
    <row r="11" spans="1:16" x14ac:dyDescent="0.35">
      <c r="A11" t="s">
        <v>6</v>
      </c>
      <c r="B11">
        <v>0</v>
      </c>
      <c r="C11">
        <v>0</v>
      </c>
      <c r="D11">
        <v>0</v>
      </c>
      <c r="E11">
        <v>0</v>
      </c>
      <c r="F11" t="s">
        <v>11</v>
      </c>
      <c r="G11">
        <v>1</v>
      </c>
      <c r="H11">
        <v>427</v>
      </c>
      <c r="J11" t="s">
        <v>27</v>
      </c>
      <c r="K11" s="1">
        <f>SUMIFS($H:$H,$F:$F,"7. no credential/other",$C:$C,0,$D:$D,1)</f>
        <v>10956</v>
      </c>
      <c r="L11" s="1">
        <f>SUMIFS($H:$H,$F:$F,"7. no credential/other",$C:$C,0,$D:$D,1,$B:$B,1)</f>
        <v>2585</v>
      </c>
      <c r="M11" s="1">
        <f>SUMIFS($H:$H,$F:$F,"7. no credential/other",$C:$C,0,$D:$D,1,$B:$B,0)</f>
        <v>8371</v>
      </c>
    </row>
    <row r="12" spans="1:16" x14ac:dyDescent="0.35">
      <c r="A12" t="s">
        <v>6</v>
      </c>
      <c r="B12">
        <v>0</v>
      </c>
      <c r="C12">
        <v>0</v>
      </c>
      <c r="D12">
        <v>0</v>
      </c>
      <c r="E12">
        <v>0</v>
      </c>
      <c r="F12" t="s">
        <v>12</v>
      </c>
      <c r="G12">
        <v>0</v>
      </c>
      <c r="H12">
        <v>14025</v>
      </c>
      <c r="J12" t="s">
        <v>28</v>
      </c>
      <c r="K12" s="1">
        <f>SUMIFS($H:$H,$F:$F,"7. no credential/other",$C:$C,0,$D:$D,0)</f>
        <v>30827</v>
      </c>
      <c r="L12" s="1">
        <f>SUMIFS($H:$H,$F:$F,"7. no credential/other",$C:$C,0,$D:$D,0,$B:$B,1)</f>
        <v>8638</v>
      </c>
      <c r="M12" s="1">
        <f>SUMIFS($H:$H,$F:$F,"7. no credential/other",$C:$C,0,$D:$D,0,$B:$B,0)</f>
        <v>22189</v>
      </c>
    </row>
    <row r="13" spans="1:16" x14ac:dyDescent="0.35">
      <c r="A13" t="s">
        <v>6</v>
      </c>
      <c r="B13">
        <v>0</v>
      </c>
      <c r="C13">
        <v>0</v>
      </c>
      <c r="D13">
        <v>0</v>
      </c>
      <c r="E13">
        <v>0</v>
      </c>
      <c r="F13" t="s">
        <v>12</v>
      </c>
      <c r="G13">
        <v>1</v>
      </c>
      <c r="H13">
        <v>8164</v>
      </c>
      <c r="J13" t="s">
        <v>42</v>
      </c>
      <c r="K13" s="1">
        <f>SUMIFS($H:$H,$F:$F,"7. no credential/other",$C:$C,0,$E:$E,1)</f>
        <v>6840</v>
      </c>
      <c r="L13" s="1">
        <f>SUMIFS($H:$H,$F:$F,"7. no credential/other",$C:$C,0,$E:$E,1,$B:$B,1)</f>
        <v>1411</v>
      </c>
      <c r="M13" s="1">
        <f>SUMIFS($H:$H,$F:$F,"7. no credential/other",$C:$C,0,$E:$E,1,$B:$B,0)</f>
        <v>5429</v>
      </c>
    </row>
    <row r="14" spans="1:16" x14ac:dyDescent="0.35">
      <c r="A14" t="s">
        <v>6</v>
      </c>
      <c r="B14">
        <v>0</v>
      </c>
      <c r="C14">
        <v>0</v>
      </c>
      <c r="D14">
        <v>1</v>
      </c>
      <c r="E14">
        <v>0</v>
      </c>
      <c r="F14" t="s">
        <v>7</v>
      </c>
      <c r="G14">
        <v>0</v>
      </c>
      <c r="H14">
        <v>1218</v>
      </c>
      <c r="J14" t="s">
        <v>43</v>
      </c>
      <c r="K14" s="1">
        <f>SUMIFS($H:$H,$F:$F,"7. no credential/other",$C:$C,0,$E:$E,0)</f>
        <v>34943</v>
      </c>
      <c r="L14" s="1">
        <f>SUMIFS($H:$H,$F:$F,"7. no credential/other",$C:$C,0,$E:$E,0,$B:$B,1)</f>
        <v>9812</v>
      </c>
      <c r="M14" s="1">
        <f>SUMIFS($H:$H,$F:$F,"7. no credential/other",$C:$C,0,$E:$E,0,$B:$B,0)</f>
        <v>25131</v>
      </c>
    </row>
    <row r="15" spans="1:16" x14ac:dyDescent="0.35">
      <c r="A15" t="s">
        <v>6</v>
      </c>
      <c r="B15">
        <v>0</v>
      </c>
      <c r="C15">
        <v>0</v>
      </c>
      <c r="D15">
        <v>1</v>
      </c>
      <c r="E15">
        <v>0</v>
      </c>
      <c r="F15" t="s">
        <v>8</v>
      </c>
      <c r="G15">
        <v>0</v>
      </c>
      <c r="H15">
        <v>11</v>
      </c>
      <c r="J15" s="3"/>
      <c r="K15" s="3" t="s">
        <v>36</v>
      </c>
      <c r="L15" s="3" t="s">
        <v>34</v>
      </c>
      <c r="M15" s="3" t="s">
        <v>35</v>
      </c>
      <c r="O15" s="3" t="s">
        <v>46</v>
      </c>
      <c r="P15" s="3" t="s">
        <v>47</v>
      </c>
    </row>
    <row r="16" spans="1:16" x14ac:dyDescent="0.35">
      <c r="A16" t="s">
        <v>6</v>
      </c>
      <c r="B16">
        <v>0</v>
      </c>
      <c r="C16">
        <v>0</v>
      </c>
      <c r="D16">
        <v>1</v>
      </c>
      <c r="E16">
        <v>0</v>
      </c>
      <c r="F16" t="s">
        <v>8</v>
      </c>
      <c r="G16">
        <v>1</v>
      </c>
      <c r="H16">
        <v>22</v>
      </c>
      <c r="J16" t="s">
        <v>24</v>
      </c>
      <c r="K16" s="1">
        <f>K2</f>
        <v>78348</v>
      </c>
      <c r="L16" s="1">
        <f>L2</f>
        <v>18229</v>
      </c>
      <c r="M16" s="1">
        <f>M2</f>
        <v>60119</v>
      </c>
    </row>
    <row r="17" spans="1:16" x14ac:dyDescent="0.35">
      <c r="A17" t="s">
        <v>6</v>
      </c>
      <c r="B17">
        <v>0</v>
      </c>
      <c r="C17">
        <v>0</v>
      </c>
      <c r="D17">
        <v>1</v>
      </c>
      <c r="E17">
        <v>0</v>
      </c>
      <c r="F17" t="s">
        <v>9</v>
      </c>
      <c r="G17">
        <v>0</v>
      </c>
      <c r="H17">
        <v>220</v>
      </c>
      <c r="J17" s="5" t="s">
        <v>37</v>
      </c>
      <c r="K17" s="2">
        <f>K3/K$2</f>
        <v>0.34959411854801653</v>
      </c>
      <c r="L17" s="2">
        <f>L3/L$2</f>
        <v>0.2873443414339788</v>
      </c>
      <c r="M17" s="2">
        <f>M3/M$2</f>
        <v>0.37018247143166055</v>
      </c>
      <c r="O17" s="7">
        <f t="shared" ref="O17:O19" si="3">M17-L17</f>
        <v>8.2838129997681753E-2</v>
      </c>
      <c r="P17" s="1">
        <f t="shared" ref="P17:P27" si="4">ROUND(O17*$L$2,0)</f>
        <v>1510</v>
      </c>
    </row>
    <row r="18" spans="1:16" x14ac:dyDescent="0.35">
      <c r="A18" t="s">
        <v>6</v>
      </c>
      <c r="B18">
        <v>0</v>
      </c>
      <c r="C18">
        <v>0</v>
      </c>
      <c r="D18">
        <v>1</v>
      </c>
      <c r="E18">
        <v>0</v>
      </c>
      <c r="F18" t="s">
        <v>10</v>
      </c>
      <c r="G18">
        <v>0</v>
      </c>
      <c r="H18">
        <v>156</v>
      </c>
      <c r="J18" s="5" t="s">
        <v>38</v>
      </c>
      <c r="K18" s="2">
        <f t="shared" ref="K18:M22" si="5">K10/K$2</f>
        <v>0.11710573339459845</v>
      </c>
      <c r="L18" s="2">
        <f t="shared" si="5"/>
        <v>9.9840912831203027E-2</v>
      </c>
      <c r="M18" s="2">
        <f t="shared" si="5"/>
        <v>0.12234069096292353</v>
      </c>
      <c r="O18" s="7">
        <f t="shared" si="3"/>
        <v>2.2499778131720508E-2</v>
      </c>
      <c r="P18" s="1">
        <f t="shared" si="4"/>
        <v>410</v>
      </c>
    </row>
    <row r="19" spans="1:16" x14ac:dyDescent="0.35">
      <c r="A19" t="s">
        <v>6</v>
      </c>
      <c r="B19">
        <v>0</v>
      </c>
      <c r="C19">
        <v>0</v>
      </c>
      <c r="D19">
        <v>1</v>
      </c>
      <c r="E19">
        <v>0</v>
      </c>
      <c r="F19" t="s">
        <v>10</v>
      </c>
      <c r="G19">
        <v>1</v>
      </c>
      <c r="H19">
        <v>35</v>
      </c>
      <c r="J19" s="5" t="s">
        <v>39</v>
      </c>
      <c r="K19" s="2">
        <f t="shared" si="5"/>
        <v>0.13983764741920662</v>
      </c>
      <c r="L19" s="2">
        <f t="shared" si="5"/>
        <v>0.14180701080695596</v>
      </c>
      <c r="M19" s="2">
        <f t="shared" si="5"/>
        <v>0.13924050632911392</v>
      </c>
      <c r="O19" s="7">
        <f t="shared" si="3"/>
        <v>-2.5665044778420409E-3</v>
      </c>
      <c r="P19" s="1">
        <f t="shared" si="4"/>
        <v>-47</v>
      </c>
    </row>
    <row r="20" spans="1:16" x14ac:dyDescent="0.35">
      <c r="A20" t="s">
        <v>6</v>
      </c>
      <c r="B20">
        <v>0</v>
      </c>
      <c r="C20">
        <v>0</v>
      </c>
      <c r="D20">
        <v>1</v>
      </c>
      <c r="E20">
        <v>0</v>
      </c>
      <c r="F20" t="s">
        <v>11</v>
      </c>
      <c r="G20">
        <v>0</v>
      </c>
      <c r="H20">
        <v>172</v>
      </c>
      <c r="J20" s="5" t="s">
        <v>40</v>
      </c>
      <c r="K20" s="2">
        <f t="shared" si="5"/>
        <v>0.39346250063817839</v>
      </c>
      <c r="L20" s="2">
        <f t="shared" si="5"/>
        <v>0.47386033243732512</v>
      </c>
      <c r="M20" s="2">
        <f t="shared" si="5"/>
        <v>0.36908464877991981</v>
      </c>
      <c r="O20" s="7">
        <f>M20-L20</f>
        <v>-0.10477568365740531</v>
      </c>
      <c r="P20" s="1">
        <f>ROUND(O20*$L$2,0)</f>
        <v>-1910</v>
      </c>
    </row>
    <row r="21" spans="1:16" x14ac:dyDescent="0.35">
      <c r="A21" t="s">
        <v>6</v>
      </c>
      <c r="B21">
        <v>0</v>
      </c>
      <c r="C21">
        <v>0</v>
      </c>
      <c r="D21">
        <v>1</v>
      </c>
      <c r="E21">
        <v>0</v>
      </c>
      <c r="F21" t="s">
        <v>11</v>
      </c>
      <c r="G21">
        <v>1</v>
      </c>
      <c r="H21">
        <v>83</v>
      </c>
      <c r="J21" s="5" t="s">
        <v>44</v>
      </c>
      <c r="K21" s="2">
        <f t="shared" si="5"/>
        <v>8.7302802879460864E-2</v>
      </c>
      <c r="L21" s="2">
        <f t="shared" si="5"/>
        <v>7.7404136266388715E-2</v>
      </c>
      <c r="M21" s="2">
        <f t="shared" si="5"/>
        <v>9.0304229943944506E-2</v>
      </c>
      <c r="O21" s="7">
        <f t="shared" ref="O21:O22" si="6">M21-L21</f>
        <v>1.2900093677555791E-2</v>
      </c>
      <c r="P21" s="1">
        <f t="shared" si="4"/>
        <v>235</v>
      </c>
    </row>
    <row r="22" spans="1:16" x14ac:dyDescent="0.35">
      <c r="A22" t="s">
        <v>6</v>
      </c>
      <c r="B22">
        <v>0</v>
      </c>
      <c r="C22">
        <v>0</v>
      </c>
      <c r="D22">
        <v>1</v>
      </c>
      <c r="E22">
        <v>0</v>
      </c>
      <c r="F22" t="s">
        <v>12</v>
      </c>
      <c r="G22">
        <v>0</v>
      </c>
      <c r="H22">
        <v>2030</v>
      </c>
      <c r="J22" s="5" t="s">
        <v>45</v>
      </c>
      <c r="K22" s="2">
        <f t="shared" si="5"/>
        <v>0.44599734517792411</v>
      </c>
      <c r="L22" s="2">
        <f t="shared" si="5"/>
        <v>0.53826320697789232</v>
      </c>
      <c r="M22" s="2">
        <f t="shared" si="5"/>
        <v>0.41802092516508926</v>
      </c>
      <c r="O22" s="7">
        <f t="shared" si="6"/>
        <v>-0.12024228181280305</v>
      </c>
      <c r="P22" s="1">
        <f t="shared" si="4"/>
        <v>-2192</v>
      </c>
    </row>
    <row r="23" spans="1:16" x14ac:dyDescent="0.35">
      <c r="A23" t="s">
        <v>6</v>
      </c>
      <c r="B23">
        <v>0</v>
      </c>
      <c r="C23">
        <v>0</v>
      </c>
      <c r="D23">
        <v>1</v>
      </c>
      <c r="E23">
        <v>0</v>
      </c>
      <c r="F23" t="s">
        <v>12</v>
      </c>
      <c r="G23">
        <v>1</v>
      </c>
      <c r="H23">
        <v>912</v>
      </c>
      <c r="J23" s="6"/>
      <c r="K23" s="3" t="s">
        <v>36</v>
      </c>
      <c r="L23" s="3" t="s">
        <v>34</v>
      </c>
      <c r="M23" s="3" t="s">
        <v>35</v>
      </c>
      <c r="O23" s="3" t="s">
        <v>46</v>
      </c>
      <c r="P23" s="3" t="s">
        <v>47</v>
      </c>
    </row>
    <row r="24" spans="1:16" x14ac:dyDescent="0.35">
      <c r="A24" t="s">
        <v>6</v>
      </c>
      <c r="B24">
        <v>0</v>
      </c>
      <c r="C24">
        <v>0</v>
      </c>
      <c r="D24">
        <v>1</v>
      </c>
      <c r="E24">
        <v>1</v>
      </c>
      <c r="F24" t="s">
        <v>7</v>
      </c>
      <c r="G24">
        <v>0</v>
      </c>
      <c r="H24">
        <v>2609</v>
      </c>
      <c r="J24" s="5" t="s">
        <v>30</v>
      </c>
      <c r="K24" s="2">
        <f>(K5+K6)/K3</f>
        <v>0.79079956188389922</v>
      </c>
      <c r="L24" s="2">
        <f>(L5+L6)/L3</f>
        <v>0.72413134784268807</v>
      </c>
      <c r="M24" s="2">
        <f>(M5+M6)/M3</f>
        <v>0.8028308245338126</v>
      </c>
      <c r="O24" s="7">
        <f t="shared" ref="O24:O25" si="7">M24-L24</f>
        <v>7.8699476691124537E-2</v>
      </c>
      <c r="P24" s="1">
        <f t="shared" si="4"/>
        <v>1435</v>
      </c>
    </row>
    <row r="25" spans="1:16" x14ac:dyDescent="0.35">
      <c r="A25" t="s">
        <v>6</v>
      </c>
      <c r="B25">
        <v>0</v>
      </c>
      <c r="C25">
        <v>0</v>
      </c>
      <c r="D25">
        <v>1</v>
      </c>
      <c r="E25">
        <v>1</v>
      </c>
      <c r="F25" t="s">
        <v>7</v>
      </c>
      <c r="G25">
        <v>1</v>
      </c>
      <c r="H25">
        <v>3</v>
      </c>
      <c r="J25" s="5" t="s">
        <v>31</v>
      </c>
      <c r="K25" s="2">
        <f t="shared" ref="K25:M27" si="8">K7/K$3</f>
        <v>5.2099306316173787E-2</v>
      </c>
      <c r="L25" s="2">
        <f t="shared" si="8"/>
        <v>5.7273768613974797E-2</v>
      </c>
      <c r="M25" s="2">
        <f t="shared" si="8"/>
        <v>5.0640305549314764E-2</v>
      </c>
      <c r="O25" s="7">
        <f t="shared" si="7"/>
        <v>-6.6334630646600334E-3</v>
      </c>
      <c r="P25" s="1">
        <f t="shared" si="4"/>
        <v>-121</v>
      </c>
    </row>
    <row r="26" spans="1:16" x14ac:dyDescent="0.35">
      <c r="A26" t="s">
        <v>6</v>
      </c>
      <c r="B26">
        <v>0</v>
      </c>
      <c r="C26">
        <v>0</v>
      </c>
      <c r="D26">
        <v>1</v>
      </c>
      <c r="E26">
        <v>1</v>
      </c>
      <c r="F26" t="s">
        <v>8</v>
      </c>
      <c r="G26">
        <v>0</v>
      </c>
      <c r="H26">
        <v>379</v>
      </c>
      <c r="J26" s="5" t="s">
        <v>32</v>
      </c>
      <c r="K26" s="2">
        <f t="shared" si="8"/>
        <v>6.1263234757210662E-2</v>
      </c>
      <c r="L26" s="2">
        <f t="shared" si="8"/>
        <v>7.8083237877052306E-2</v>
      </c>
      <c r="M26" s="2">
        <f t="shared" si="8"/>
        <v>5.7020894181082901E-2</v>
      </c>
      <c r="O26" s="7">
        <f t="shared" ref="O26:O27" si="9">M26-L26</f>
        <v>-2.1062343695969404E-2</v>
      </c>
      <c r="P26" s="1">
        <f t="shared" si="4"/>
        <v>-384</v>
      </c>
    </row>
    <row r="27" spans="1:16" x14ac:dyDescent="0.35">
      <c r="A27" t="s">
        <v>6</v>
      </c>
      <c r="B27">
        <v>0</v>
      </c>
      <c r="C27">
        <v>0</v>
      </c>
      <c r="D27">
        <v>1</v>
      </c>
      <c r="E27">
        <v>1</v>
      </c>
      <c r="F27" t="s">
        <v>8</v>
      </c>
      <c r="G27">
        <v>1</v>
      </c>
      <c r="H27">
        <v>225</v>
      </c>
      <c r="J27" s="5" t="s">
        <v>33</v>
      </c>
      <c r="K27" s="2">
        <f t="shared" si="8"/>
        <v>9.5837897042716322E-2</v>
      </c>
      <c r="L27" s="2">
        <f t="shared" si="8"/>
        <v>0.13058419243986255</v>
      </c>
      <c r="M27" s="2">
        <f t="shared" si="8"/>
        <v>8.721635587508425E-2</v>
      </c>
      <c r="O27" s="7">
        <f t="shared" si="9"/>
        <v>-4.33678365647783E-2</v>
      </c>
      <c r="P27" s="1">
        <f t="shared" si="4"/>
        <v>-791</v>
      </c>
    </row>
    <row r="28" spans="1:16" x14ac:dyDescent="0.35">
      <c r="A28" t="s">
        <v>6</v>
      </c>
      <c r="B28">
        <v>0</v>
      </c>
      <c r="C28">
        <v>0</v>
      </c>
      <c r="D28">
        <v>1</v>
      </c>
      <c r="E28">
        <v>1</v>
      </c>
      <c r="F28" t="s">
        <v>9</v>
      </c>
      <c r="G28">
        <v>0</v>
      </c>
      <c r="H28">
        <v>232</v>
      </c>
    </row>
    <row r="29" spans="1:16" x14ac:dyDescent="0.35">
      <c r="A29" t="s">
        <v>6</v>
      </c>
      <c r="B29">
        <v>0</v>
      </c>
      <c r="C29">
        <v>0</v>
      </c>
      <c r="D29">
        <v>1</v>
      </c>
      <c r="E29">
        <v>1</v>
      </c>
      <c r="F29" t="s">
        <v>9</v>
      </c>
      <c r="G29">
        <v>1</v>
      </c>
      <c r="H29">
        <v>1</v>
      </c>
    </row>
    <row r="30" spans="1:16" x14ac:dyDescent="0.35">
      <c r="A30" t="s">
        <v>6</v>
      </c>
      <c r="B30">
        <v>0</v>
      </c>
      <c r="C30">
        <v>0</v>
      </c>
      <c r="D30">
        <v>1</v>
      </c>
      <c r="E30">
        <v>1</v>
      </c>
      <c r="F30" t="s">
        <v>10</v>
      </c>
      <c r="G30">
        <v>0</v>
      </c>
      <c r="H30">
        <v>264</v>
      </c>
    </row>
    <row r="31" spans="1:16" x14ac:dyDescent="0.35">
      <c r="A31" t="s">
        <v>6</v>
      </c>
      <c r="B31">
        <v>0</v>
      </c>
      <c r="C31">
        <v>0</v>
      </c>
      <c r="D31">
        <v>1</v>
      </c>
      <c r="E31">
        <v>1</v>
      </c>
      <c r="F31" t="s">
        <v>10</v>
      </c>
      <c r="G31">
        <v>1</v>
      </c>
      <c r="H31">
        <v>40</v>
      </c>
    </row>
    <row r="32" spans="1:16" x14ac:dyDescent="0.35">
      <c r="A32" t="s">
        <v>6</v>
      </c>
      <c r="B32">
        <v>0</v>
      </c>
      <c r="C32">
        <v>0</v>
      </c>
      <c r="D32">
        <v>1</v>
      </c>
      <c r="E32">
        <v>1</v>
      </c>
      <c r="F32" t="s">
        <v>11</v>
      </c>
      <c r="G32">
        <v>0</v>
      </c>
      <c r="H32">
        <v>388</v>
      </c>
    </row>
    <row r="33" spans="1:8" x14ac:dyDescent="0.35">
      <c r="A33" t="s">
        <v>6</v>
      </c>
      <c r="B33">
        <v>0</v>
      </c>
      <c r="C33">
        <v>0</v>
      </c>
      <c r="D33">
        <v>1</v>
      </c>
      <c r="E33">
        <v>1</v>
      </c>
      <c r="F33" t="s">
        <v>11</v>
      </c>
      <c r="G33">
        <v>1</v>
      </c>
      <c r="H33">
        <v>176</v>
      </c>
    </row>
    <row r="34" spans="1:8" x14ac:dyDescent="0.35">
      <c r="A34" t="s">
        <v>6</v>
      </c>
      <c r="B34">
        <v>0</v>
      </c>
      <c r="C34">
        <v>0</v>
      </c>
      <c r="D34">
        <v>1</v>
      </c>
      <c r="E34">
        <v>1</v>
      </c>
      <c r="F34" t="s">
        <v>12</v>
      </c>
      <c r="G34">
        <v>0</v>
      </c>
      <c r="H34">
        <v>3449</v>
      </c>
    </row>
    <row r="35" spans="1:8" x14ac:dyDescent="0.35">
      <c r="A35" t="s">
        <v>6</v>
      </c>
      <c r="B35">
        <v>0</v>
      </c>
      <c r="C35">
        <v>0</v>
      </c>
      <c r="D35">
        <v>1</v>
      </c>
      <c r="E35">
        <v>1</v>
      </c>
      <c r="F35" t="s">
        <v>12</v>
      </c>
      <c r="G35">
        <v>1</v>
      </c>
      <c r="H35">
        <v>1980</v>
      </c>
    </row>
    <row r="36" spans="1:8" x14ac:dyDescent="0.35">
      <c r="A36" t="s">
        <v>6</v>
      </c>
      <c r="B36">
        <v>0</v>
      </c>
      <c r="C36">
        <v>1</v>
      </c>
      <c r="D36">
        <v>0</v>
      </c>
      <c r="E36">
        <v>0</v>
      </c>
      <c r="F36" t="s">
        <v>7</v>
      </c>
      <c r="G36">
        <v>0</v>
      </c>
      <c r="H36">
        <v>6252</v>
      </c>
    </row>
    <row r="37" spans="1:8" x14ac:dyDescent="0.35">
      <c r="A37" t="s">
        <v>6</v>
      </c>
      <c r="B37">
        <v>0</v>
      </c>
      <c r="C37">
        <v>1</v>
      </c>
      <c r="D37">
        <v>0</v>
      </c>
      <c r="E37">
        <v>0</v>
      </c>
      <c r="F37" t="s">
        <v>7</v>
      </c>
      <c r="G37">
        <v>1</v>
      </c>
      <c r="H37">
        <v>2</v>
      </c>
    </row>
    <row r="38" spans="1:8" x14ac:dyDescent="0.35">
      <c r="A38" t="s">
        <v>6</v>
      </c>
      <c r="B38">
        <v>0</v>
      </c>
      <c r="C38">
        <v>1</v>
      </c>
      <c r="D38">
        <v>0</v>
      </c>
      <c r="E38">
        <v>0</v>
      </c>
      <c r="F38" t="s">
        <v>8</v>
      </c>
      <c r="G38">
        <v>1</v>
      </c>
      <c r="H38">
        <v>1</v>
      </c>
    </row>
    <row r="39" spans="1:8" x14ac:dyDescent="0.35">
      <c r="A39" t="s">
        <v>6</v>
      </c>
      <c r="B39">
        <v>0</v>
      </c>
      <c r="C39">
        <v>1</v>
      </c>
      <c r="D39">
        <v>0</v>
      </c>
      <c r="E39">
        <v>0</v>
      </c>
      <c r="F39" t="s">
        <v>9</v>
      </c>
      <c r="G39">
        <v>0</v>
      </c>
      <c r="H39">
        <v>36</v>
      </c>
    </row>
    <row r="40" spans="1:8" x14ac:dyDescent="0.35">
      <c r="A40" t="s">
        <v>6</v>
      </c>
      <c r="B40">
        <v>0</v>
      </c>
      <c r="C40">
        <v>1</v>
      </c>
      <c r="D40">
        <v>0</v>
      </c>
      <c r="E40">
        <v>0</v>
      </c>
      <c r="F40" t="s">
        <v>10</v>
      </c>
      <c r="G40">
        <v>0</v>
      </c>
      <c r="H40">
        <v>50</v>
      </c>
    </row>
    <row r="41" spans="1:8" x14ac:dyDescent="0.35">
      <c r="A41" t="s">
        <v>6</v>
      </c>
      <c r="B41">
        <v>0</v>
      </c>
      <c r="C41">
        <v>1</v>
      </c>
      <c r="D41">
        <v>0</v>
      </c>
      <c r="E41">
        <v>0</v>
      </c>
      <c r="F41" t="s">
        <v>10</v>
      </c>
      <c r="G41">
        <v>1</v>
      </c>
      <c r="H41">
        <v>14</v>
      </c>
    </row>
    <row r="42" spans="1:8" x14ac:dyDescent="0.35">
      <c r="A42" t="s">
        <v>6</v>
      </c>
      <c r="B42">
        <v>0</v>
      </c>
      <c r="C42">
        <v>1</v>
      </c>
      <c r="D42">
        <v>0</v>
      </c>
      <c r="E42">
        <v>0</v>
      </c>
      <c r="F42" t="s">
        <v>11</v>
      </c>
      <c r="G42">
        <v>0</v>
      </c>
      <c r="H42">
        <v>81</v>
      </c>
    </row>
    <row r="43" spans="1:8" x14ac:dyDescent="0.35">
      <c r="A43" t="s">
        <v>6</v>
      </c>
      <c r="B43">
        <v>0</v>
      </c>
      <c r="C43">
        <v>1</v>
      </c>
      <c r="D43">
        <v>0</v>
      </c>
      <c r="E43">
        <v>0</v>
      </c>
      <c r="F43" t="s">
        <v>11</v>
      </c>
      <c r="G43">
        <v>1</v>
      </c>
      <c r="H43">
        <v>26</v>
      </c>
    </row>
    <row r="44" spans="1:8" x14ac:dyDescent="0.35">
      <c r="A44" t="s">
        <v>6</v>
      </c>
      <c r="B44">
        <v>0</v>
      </c>
      <c r="C44">
        <v>1</v>
      </c>
      <c r="D44">
        <v>0</v>
      </c>
      <c r="E44">
        <v>0</v>
      </c>
      <c r="F44" t="s">
        <v>12</v>
      </c>
      <c r="G44">
        <v>0</v>
      </c>
      <c r="H44">
        <v>5105</v>
      </c>
    </row>
    <row r="45" spans="1:8" x14ac:dyDescent="0.35">
      <c r="A45" t="s">
        <v>6</v>
      </c>
      <c r="B45">
        <v>0</v>
      </c>
      <c r="C45">
        <v>1</v>
      </c>
      <c r="D45">
        <v>0</v>
      </c>
      <c r="E45">
        <v>0</v>
      </c>
      <c r="F45" t="s">
        <v>12</v>
      </c>
      <c r="G45">
        <v>1</v>
      </c>
      <c r="H45">
        <v>1458</v>
      </c>
    </row>
    <row r="46" spans="1:8" x14ac:dyDescent="0.35">
      <c r="A46" t="s">
        <v>6</v>
      </c>
      <c r="B46">
        <v>0</v>
      </c>
      <c r="C46">
        <v>1</v>
      </c>
      <c r="D46">
        <v>1</v>
      </c>
      <c r="E46">
        <v>0</v>
      </c>
      <c r="F46" t="s">
        <v>7</v>
      </c>
      <c r="G46">
        <v>0</v>
      </c>
      <c r="H46">
        <v>291</v>
      </c>
    </row>
    <row r="47" spans="1:8" x14ac:dyDescent="0.35">
      <c r="A47" t="s">
        <v>6</v>
      </c>
      <c r="B47">
        <v>0</v>
      </c>
      <c r="C47">
        <v>1</v>
      </c>
      <c r="D47">
        <v>1</v>
      </c>
      <c r="E47">
        <v>0</v>
      </c>
      <c r="F47" t="s">
        <v>9</v>
      </c>
      <c r="G47">
        <v>0</v>
      </c>
      <c r="H47">
        <v>4</v>
      </c>
    </row>
    <row r="48" spans="1:8" x14ac:dyDescent="0.35">
      <c r="A48" t="s">
        <v>6</v>
      </c>
      <c r="B48">
        <v>0</v>
      </c>
      <c r="C48">
        <v>1</v>
      </c>
      <c r="D48">
        <v>1</v>
      </c>
      <c r="E48">
        <v>0</v>
      </c>
      <c r="F48" t="s">
        <v>10</v>
      </c>
      <c r="G48">
        <v>0</v>
      </c>
      <c r="H48">
        <v>4</v>
      </c>
    </row>
    <row r="49" spans="1:8" x14ac:dyDescent="0.35">
      <c r="A49" t="s">
        <v>6</v>
      </c>
      <c r="B49">
        <v>0</v>
      </c>
      <c r="C49">
        <v>1</v>
      </c>
      <c r="D49">
        <v>1</v>
      </c>
      <c r="E49">
        <v>0</v>
      </c>
      <c r="F49" t="s">
        <v>11</v>
      </c>
      <c r="G49">
        <v>0</v>
      </c>
      <c r="H49">
        <v>8</v>
      </c>
    </row>
    <row r="50" spans="1:8" x14ac:dyDescent="0.35">
      <c r="A50" t="s">
        <v>6</v>
      </c>
      <c r="B50">
        <v>0</v>
      </c>
      <c r="C50">
        <v>1</v>
      </c>
      <c r="D50">
        <v>1</v>
      </c>
      <c r="E50">
        <v>0</v>
      </c>
      <c r="F50" t="s">
        <v>12</v>
      </c>
      <c r="G50">
        <v>0</v>
      </c>
      <c r="H50">
        <v>184</v>
      </c>
    </row>
    <row r="51" spans="1:8" x14ac:dyDescent="0.35">
      <c r="A51" t="s">
        <v>6</v>
      </c>
      <c r="B51">
        <v>0</v>
      </c>
      <c r="C51">
        <v>1</v>
      </c>
      <c r="D51">
        <v>1</v>
      </c>
      <c r="E51">
        <v>0</v>
      </c>
      <c r="F51" t="s">
        <v>12</v>
      </c>
      <c r="G51">
        <v>1</v>
      </c>
      <c r="H51">
        <v>51</v>
      </c>
    </row>
    <row r="52" spans="1:8" x14ac:dyDescent="0.35">
      <c r="A52" t="s">
        <v>6</v>
      </c>
      <c r="B52">
        <v>0</v>
      </c>
      <c r="C52">
        <v>1</v>
      </c>
      <c r="D52">
        <v>1</v>
      </c>
      <c r="E52">
        <v>1</v>
      </c>
      <c r="F52" t="s">
        <v>7</v>
      </c>
      <c r="G52">
        <v>0</v>
      </c>
      <c r="H52">
        <v>585</v>
      </c>
    </row>
    <row r="53" spans="1:8" x14ac:dyDescent="0.35">
      <c r="A53" t="s">
        <v>6</v>
      </c>
      <c r="B53">
        <v>0</v>
      </c>
      <c r="C53">
        <v>1</v>
      </c>
      <c r="D53">
        <v>1</v>
      </c>
      <c r="E53">
        <v>1</v>
      </c>
      <c r="F53" t="s">
        <v>8</v>
      </c>
      <c r="G53">
        <v>0</v>
      </c>
      <c r="H53">
        <v>1</v>
      </c>
    </row>
    <row r="54" spans="1:8" x14ac:dyDescent="0.35">
      <c r="A54" t="s">
        <v>6</v>
      </c>
      <c r="B54">
        <v>0</v>
      </c>
      <c r="C54">
        <v>1</v>
      </c>
      <c r="D54">
        <v>1</v>
      </c>
      <c r="E54">
        <v>1</v>
      </c>
      <c r="F54" t="s">
        <v>8</v>
      </c>
      <c r="G54">
        <v>1</v>
      </c>
      <c r="H54">
        <v>2</v>
      </c>
    </row>
    <row r="55" spans="1:8" x14ac:dyDescent="0.35">
      <c r="A55" t="s">
        <v>6</v>
      </c>
      <c r="B55">
        <v>0</v>
      </c>
      <c r="C55">
        <v>1</v>
      </c>
      <c r="D55">
        <v>1</v>
      </c>
      <c r="E55">
        <v>1</v>
      </c>
      <c r="F55" t="s">
        <v>9</v>
      </c>
      <c r="G55">
        <v>0</v>
      </c>
      <c r="H55">
        <v>9</v>
      </c>
    </row>
    <row r="56" spans="1:8" x14ac:dyDescent="0.35">
      <c r="A56" t="s">
        <v>6</v>
      </c>
      <c r="B56">
        <v>0</v>
      </c>
      <c r="C56">
        <v>1</v>
      </c>
      <c r="D56">
        <v>1</v>
      </c>
      <c r="E56">
        <v>1</v>
      </c>
      <c r="F56" t="s">
        <v>10</v>
      </c>
      <c r="G56">
        <v>0</v>
      </c>
      <c r="H56">
        <v>10</v>
      </c>
    </row>
    <row r="57" spans="1:8" x14ac:dyDescent="0.35">
      <c r="A57" t="s">
        <v>6</v>
      </c>
      <c r="B57">
        <v>0</v>
      </c>
      <c r="C57">
        <v>1</v>
      </c>
      <c r="D57">
        <v>1</v>
      </c>
      <c r="E57">
        <v>1</v>
      </c>
      <c r="F57" t="s">
        <v>10</v>
      </c>
      <c r="G57">
        <v>1</v>
      </c>
      <c r="H57">
        <v>1</v>
      </c>
    </row>
    <row r="58" spans="1:8" x14ac:dyDescent="0.35">
      <c r="A58" t="s">
        <v>6</v>
      </c>
      <c r="B58">
        <v>0</v>
      </c>
      <c r="C58">
        <v>1</v>
      </c>
      <c r="D58">
        <v>1</v>
      </c>
      <c r="E58">
        <v>1</v>
      </c>
      <c r="F58" t="s">
        <v>11</v>
      </c>
      <c r="G58">
        <v>0</v>
      </c>
      <c r="H58">
        <v>25</v>
      </c>
    </row>
    <row r="59" spans="1:8" x14ac:dyDescent="0.35">
      <c r="A59" t="s">
        <v>6</v>
      </c>
      <c r="B59">
        <v>0</v>
      </c>
      <c r="C59">
        <v>1</v>
      </c>
      <c r="D59">
        <v>1</v>
      </c>
      <c r="E59">
        <v>1</v>
      </c>
      <c r="F59" t="s">
        <v>11</v>
      </c>
      <c r="G59">
        <v>1</v>
      </c>
      <c r="H59">
        <v>7</v>
      </c>
    </row>
    <row r="60" spans="1:8" x14ac:dyDescent="0.35">
      <c r="A60" t="s">
        <v>6</v>
      </c>
      <c r="B60">
        <v>0</v>
      </c>
      <c r="C60">
        <v>1</v>
      </c>
      <c r="D60">
        <v>1</v>
      </c>
      <c r="E60">
        <v>1</v>
      </c>
      <c r="F60" t="s">
        <v>12</v>
      </c>
      <c r="G60">
        <v>0</v>
      </c>
      <c r="H60">
        <v>402</v>
      </c>
    </row>
    <row r="61" spans="1:8" x14ac:dyDescent="0.35">
      <c r="A61" t="s">
        <v>6</v>
      </c>
      <c r="B61">
        <v>0</v>
      </c>
      <c r="C61">
        <v>1</v>
      </c>
      <c r="D61">
        <v>1</v>
      </c>
      <c r="E61">
        <v>1</v>
      </c>
      <c r="F61" t="s">
        <v>12</v>
      </c>
      <c r="G61">
        <v>1</v>
      </c>
      <c r="H61">
        <v>155</v>
      </c>
    </row>
    <row r="62" spans="1:8" x14ac:dyDescent="0.35">
      <c r="A62" t="s">
        <v>6</v>
      </c>
      <c r="B62">
        <v>1</v>
      </c>
      <c r="C62">
        <v>0</v>
      </c>
      <c r="D62">
        <v>0</v>
      </c>
      <c r="E62">
        <v>0</v>
      </c>
      <c r="F62" t="s">
        <v>7</v>
      </c>
      <c r="G62">
        <v>0</v>
      </c>
      <c r="H62">
        <v>1344</v>
      </c>
    </row>
    <row r="63" spans="1:8" x14ac:dyDescent="0.35">
      <c r="A63" t="s">
        <v>6</v>
      </c>
      <c r="B63">
        <v>1</v>
      </c>
      <c r="C63">
        <v>0</v>
      </c>
      <c r="D63">
        <v>0</v>
      </c>
      <c r="E63">
        <v>0</v>
      </c>
      <c r="F63" t="s">
        <v>8</v>
      </c>
      <c r="G63">
        <v>0</v>
      </c>
      <c r="H63">
        <v>5</v>
      </c>
    </row>
    <row r="64" spans="1:8" x14ac:dyDescent="0.35">
      <c r="A64" t="s">
        <v>6</v>
      </c>
      <c r="B64">
        <v>1</v>
      </c>
      <c r="C64">
        <v>0</v>
      </c>
      <c r="D64">
        <v>0</v>
      </c>
      <c r="E64">
        <v>0</v>
      </c>
      <c r="F64" t="s">
        <v>8</v>
      </c>
      <c r="G64">
        <v>1</v>
      </c>
      <c r="H64">
        <v>4</v>
      </c>
    </row>
    <row r="65" spans="1:8" x14ac:dyDescent="0.35">
      <c r="A65" t="s">
        <v>6</v>
      </c>
      <c r="B65">
        <v>1</v>
      </c>
      <c r="C65">
        <v>0</v>
      </c>
      <c r="D65">
        <v>0</v>
      </c>
      <c r="E65">
        <v>0</v>
      </c>
      <c r="F65" t="s">
        <v>9</v>
      </c>
      <c r="G65">
        <v>0</v>
      </c>
      <c r="H65">
        <v>156</v>
      </c>
    </row>
    <row r="66" spans="1:8" x14ac:dyDescent="0.35">
      <c r="A66" t="s">
        <v>6</v>
      </c>
      <c r="B66">
        <v>1</v>
      </c>
      <c r="C66">
        <v>0</v>
      </c>
      <c r="D66">
        <v>0</v>
      </c>
      <c r="E66">
        <v>0</v>
      </c>
      <c r="F66" t="s">
        <v>10</v>
      </c>
      <c r="G66">
        <v>0</v>
      </c>
      <c r="H66">
        <v>216</v>
      </c>
    </row>
    <row r="67" spans="1:8" x14ac:dyDescent="0.35">
      <c r="A67" t="s">
        <v>6</v>
      </c>
      <c r="B67">
        <v>1</v>
      </c>
      <c r="C67">
        <v>0</v>
      </c>
      <c r="D67">
        <v>0</v>
      </c>
      <c r="E67">
        <v>0</v>
      </c>
      <c r="F67" t="s">
        <v>10</v>
      </c>
      <c r="G67">
        <v>1</v>
      </c>
      <c r="H67">
        <v>44</v>
      </c>
    </row>
    <row r="68" spans="1:8" x14ac:dyDescent="0.35">
      <c r="A68" t="s">
        <v>6</v>
      </c>
      <c r="B68">
        <v>1</v>
      </c>
      <c r="C68">
        <v>0</v>
      </c>
      <c r="D68">
        <v>0</v>
      </c>
      <c r="E68">
        <v>0</v>
      </c>
      <c r="F68" t="s">
        <v>11</v>
      </c>
      <c r="G68">
        <v>0</v>
      </c>
      <c r="H68">
        <v>211</v>
      </c>
    </row>
    <row r="69" spans="1:8" x14ac:dyDescent="0.35">
      <c r="A69" t="s">
        <v>6</v>
      </c>
      <c r="B69">
        <v>1</v>
      </c>
      <c r="C69">
        <v>0</v>
      </c>
      <c r="D69">
        <v>0</v>
      </c>
      <c r="E69">
        <v>0</v>
      </c>
      <c r="F69" t="s">
        <v>11</v>
      </c>
      <c r="G69">
        <v>1</v>
      </c>
      <c r="H69">
        <v>237</v>
      </c>
    </row>
    <row r="70" spans="1:8" x14ac:dyDescent="0.35">
      <c r="A70" t="s">
        <v>6</v>
      </c>
      <c r="B70">
        <v>1</v>
      </c>
      <c r="C70">
        <v>0</v>
      </c>
      <c r="D70">
        <v>0</v>
      </c>
      <c r="E70">
        <v>0</v>
      </c>
      <c r="F70" t="s">
        <v>12</v>
      </c>
      <c r="G70">
        <v>0</v>
      </c>
      <c r="H70">
        <v>4894</v>
      </c>
    </row>
    <row r="71" spans="1:8" x14ac:dyDescent="0.35">
      <c r="A71" t="s">
        <v>6</v>
      </c>
      <c r="B71">
        <v>1</v>
      </c>
      <c r="C71">
        <v>0</v>
      </c>
      <c r="D71">
        <v>0</v>
      </c>
      <c r="E71">
        <v>0</v>
      </c>
      <c r="F71" t="s">
        <v>12</v>
      </c>
      <c r="G71">
        <v>1</v>
      </c>
      <c r="H71">
        <v>3744</v>
      </c>
    </row>
    <row r="72" spans="1:8" x14ac:dyDescent="0.35">
      <c r="A72" t="s">
        <v>6</v>
      </c>
      <c r="B72">
        <v>1</v>
      </c>
      <c r="C72">
        <v>0</v>
      </c>
      <c r="D72">
        <v>1</v>
      </c>
      <c r="E72">
        <v>0</v>
      </c>
      <c r="F72" t="s">
        <v>7</v>
      </c>
      <c r="G72">
        <v>0</v>
      </c>
      <c r="H72">
        <v>272</v>
      </c>
    </row>
    <row r="73" spans="1:8" x14ac:dyDescent="0.35">
      <c r="A73" t="s">
        <v>6</v>
      </c>
      <c r="B73">
        <v>1</v>
      </c>
      <c r="C73">
        <v>0</v>
      </c>
      <c r="D73">
        <v>1</v>
      </c>
      <c r="E73">
        <v>0</v>
      </c>
      <c r="F73" t="s">
        <v>9</v>
      </c>
      <c r="G73">
        <v>0</v>
      </c>
      <c r="H73">
        <v>56</v>
      </c>
    </row>
    <row r="74" spans="1:8" x14ac:dyDescent="0.35">
      <c r="A74" t="s">
        <v>6</v>
      </c>
      <c r="B74">
        <v>1</v>
      </c>
      <c r="C74">
        <v>0</v>
      </c>
      <c r="D74">
        <v>1</v>
      </c>
      <c r="E74">
        <v>0</v>
      </c>
      <c r="F74" t="s">
        <v>10</v>
      </c>
      <c r="G74">
        <v>0</v>
      </c>
      <c r="H74">
        <v>52</v>
      </c>
    </row>
    <row r="75" spans="1:8" x14ac:dyDescent="0.35">
      <c r="A75" t="s">
        <v>6</v>
      </c>
      <c r="B75">
        <v>1</v>
      </c>
      <c r="C75">
        <v>0</v>
      </c>
      <c r="D75">
        <v>1</v>
      </c>
      <c r="E75">
        <v>0</v>
      </c>
      <c r="F75" t="s">
        <v>10</v>
      </c>
      <c r="G75">
        <v>1</v>
      </c>
      <c r="H75">
        <v>11</v>
      </c>
    </row>
    <row r="76" spans="1:8" x14ac:dyDescent="0.35">
      <c r="A76" t="s">
        <v>6</v>
      </c>
      <c r="B76">
        <v>1</v>
      </c>
      <c r="C76">
        <v>0</v>
      </c>
      <c r="D76">
        <v>1</v>
      </c>
      <c r="E76">
        <v>0</v>
      </c>
      <c r="F76" t="s">
        <v>11</v>
      </c>
      <c r="G76">
        <v>0</v>
      </c>
      <c r="H76">
        <v>50</v>
      </c>
    </row>
    <row r="77" spans="1:8" x14ac:dyDescent="0.35">
      <c r="A77" t="s">
        <v>6</v>
      </c>
      <c r="B77">
        <v>1</v>
      </c>
      <c r="C77">
        <v>0</v>
      </c>
      <c r="D77">
        <v>1</v>
      </c>
      <c r="E77">
        <v>0</v>
      </c>
      <c r="F77" t="s">
        <v>11</v>
      </c>
      <c r="G77">
        <v>1</v>
      </c>
      <c r="H77">
        <v>47</v>
      </c>
    </row>
    <row r="78" spans="1:8" x14ac:dyDescent="0.35">
      <c r="A78" t="s">
        <v>6</v>
      </c>
      <c r="B78">
        <v>1</v>
      </c>
      <c r="C78">
        <v>0</v>
      </c>
      <c r="D78">
        <v>1</v>
      </c>
      <c r="E78">
        <v>0</v>
      </c>
      <c r="F78" t="s">
        <v>12</v>
      </c>
      <c r="G78">
        <v>0</v>
      </c>
      <c r="H78">
        <v>751</v>
      </c>
    </row>
    <row r="79" spans="1:8" x14ac:dyDescent="0.35">
      <c r="A79" t="s">
        <v>6</v>
      </c>
      <c r="B79">
        <v>1</v>
      </c>
      <c r="C79">
        <v>0</v>
      </c>
      <c r="D79">
        <v>1</v>
      </c>
      <c r="E79">
        <v>0</v>
      </c>
      <c r="F79" t="s">
        <v>12</v>
      </c>
      <c r="G79">
        <v>1</v>
      </c>
      <c r="H79">
        <v>423</v>
      </c>
    </row>
    <row r="80" spans="1:8" x14ac:dyDescent="0.35">
      <c r="A80" t="s">
        <v>6</v>
      </c>
      <c r="B80">
        <v>1</v>
      </c>
      <c r="C80">
        <v>0</v>
      </c>
      <c r="D80">
        <v>1</v>
      </c>
      <c r="E80">
        <v>1</v>
      </c>
      <c r="F80" t="s">
        <v>7</v>
      </c>
      <c r="G80">
        <v>0</v>
      </c>
      <c r="H80">
        <v>463</v>
      </c>
    </row>
    <row r="81" spans="1:8" x14ac:dyDescent="0.35">
      <c r="A81" t="s">
        <v>6</v>
      </c>
      <c r="B81">
        <v>1</v>
      </c>
      <c r="C81">
        <v>0</v>
      </c>
      <c r="D81">
        <v>1</v>
      </c>
      <c r="E81">
        <v>1</v>
      </c>
      <c r="F81" t="s">
        <v>8</v>
      </c>
      <c r="G81">
        <v>0</v>
      </c>
      <c r="H81">
        <v>18</v>
      </c>
    </row>
    <row r="82" spans="1:8" x14ac:dyDescent="0.35">
      <c r="A82" t="s">
        <v>6</v>
      </c>
      <c r="B82">
        <v>1</v>
      </c>
      <c r="C82">
        <v>0</v>
      </c>
      <c r="D82">
        <v>1</v>
      </c>
      <c r="E82">
        <v>1</v>
      </c>
      <c r="F82" t="s">
        <v>8</v>
      </c>
      <c r="G82">
        <v>1</v>
      </c>
      <c r="H82">
        <v>14</v>
      </c>
    </row>
    <row r="83" spans="1:8" x14ac:dyDescent="0.35">
      <c r="A83" t="s">
        <v>6</v>
      </c>
      <c r="B83">
        <v>1</v>
      </c>
      <c r="C83">
        <v>0</v>
      </c>
      <c r="D83">
        <v>1</v>
      </c>
      <c r="E83">
        <v>1</v>
      </c>
      <c r="F83" t="s">
        <v>9</v>
      </c>
      <c r="G83">
        <v>0</v>
      </c>
      <c r="H83">
        <v>73</v>
      </c>
    </row>
    <row r="84" spans="1:8" x14ac:dyDescent="0.35">
      <c r="A84" t="s">
        <v>6</v>
      </c>
      <c r="B84">
        <v>1</v>
      </c>
      <c r="C84">
        <v>0</v>
      </c>
      <c r="D84">
        <v>1</v>
      </c>
      <c r="E84">
        <v>1</v>
      </c>
      <c r="F84" t="s">
        <v>9</v>
      </c>
      <c r="G84">
        <v>1</v>
      </c>
      <c r="H84">
        <v>1</v>
      </c>
    </row>
    <row r="85" spans="1:8" x14ac:dyDescent="0.35">
      <c r="A85" t="s">
        <v>6</v>
      </c>
      <c r="B85">
        <v>1</v>
      </c>
      <c r="C85">
        <v>0</v>
      </c>
      <c r="D85">
        <v>1</v>
      </c>
      <c r="E85">
        <v>1</v>
      </c>
      <c r="F85" t="s">
        <v>10</v>
      </c>
      <c r="G85">
        <v>0</v>
      </c>
      <c r="H85">
        <v>63</v>
      </c>
    </row>
    <row r="86" spans="1:8" x14ac:dyDescent="0.35">
      <c r="A86" t="s">
        <v>6</v>
      </c>
      <c r="B86">
        <v>1</v>
      </c>
      <c r="C86">
        <v>0</v>
      </c>
      <c r="D86">
        <v>1</v>
      </c>
      <c r="E86">
        <v>1</v>
      </c>
      <c r="F86" t="s">
        <v>10</v>
      </c>
      <c r="G86">
        <v>1</v>
      </c>
      <c r="H86">
        <v>6</v>
      </c>
    </row>
    <row r="87" spans="1:8" x14ac:dyDescent="0.35">
      <c r="A87" t="s">
        <v>6</v>
      </c>
      <c r="B87">
        <v>1</v>
      </c>
      <c r="C87">
        <v>0</v>
      </c>
      <c r="D87">
        <v>1</v>
      </c>
      <c r="E87">
        <v>1</v>
      </c>
      <c r="F87" t="s">
        <v>11</v>
      </c>
      <c r="G87">
        <v>0</v>
      </c>
      <c r="H87">
        <v>58</v>
      </c>
    </row>
    <row r="88" spans="1:8" x14ac:dyDescent="0.35">
      <c r="A88" t="s">
        <v>6</v>
      </c>
      <c r="B88">
        <v>1</v>
      </c>
      <c r="C88">
        <v>0</v>
      </c>
      <c r="D88">
        <v>1</v>
      </c>
      <c r="E88">
        <v>1</v>
      </c>
      <c r="F88" t="s">
        <v>11</v>
      </c>
      <c r="G88">
        <v>1</v>
      </c>
      <c r="H88">
        <v>50</v>
      </c>
    </row>
    <row r="89" spans="1:8" x14ac:dyDescent="0.35">
      <c r="A89" t="s">
        <v>6</v>
      </c>
      <c r="B89">
        <v>1</v>
      </c>
      <c r="C89">
        <v>0</v>
      </c>
      <c r="D89">
        <v>1</v>
      </c>
      <c r="E89">
        <v>1</v>
      </c>
      <c r="F89" t="s">
        <v>12</v>
      </c>
      <c r="G89">
        <v>0</v>
      </c>
      <c r="H89">
        <v>890</v>
      </c>
    </row>
    <row r="90" spans="1:8" x14ac:dyDescent="0.35">
      <c r="A90" t="s">
        <v>6</v>
      </c>
      <c r="B90">
        <v>1</v>
      </c>
      <c r="C90">
        <v>0</v>
      </c>
      <c r="D90">
        <v>1</v>
      </c>
      <c r="E90">
        <v>1</v>
      </c>
      <c r="F90" t="s">
        <v>12</v>
      </c>
      <c r="G90">
        <v>1</v>
      </c>
      <c r="H90">
        <v>521</v>
      </c>
    </row>
    <row r="91" spans="1:8" x14ac:dyDescent="0.35">
      <c r="A91" t="s">
        <v>6</v>
      </c>
      <c r="B91">
        <v>1</v>
      </c>
      <c r="C91">
        <v>1</v>
      </c>
      <c r="D91">
        <v>0</v>
      </c>
      <c r="E91">
        <v>0</v>
      </c>
      <c r="F91" t="s">
        <v>7</v>
      </c>
      <c r="G91">
        <v>0</v>
      </c>
      <c r="H91">
        <v>1427</v>
      </c>
    </row>
    <row r="92" spans="1:8" x14ac:dyDescent="0.35">
      <c r="A92" t="s">
        <v>6</v>
      </c>
      <c r="B92">
        <v>1</v>
      </c>
      <c r="C92">
        <v>1</v>
      </c>
      <c r="D92">
        <v>0</v>
      </c>
      <c r="E92">
        <v>0</v>
      </c>
      <c r="F92" t="s">
        <v>7</v>
      </c>
      <c r="G92">
        <v>1</v>
      </c>
      <c r="H92">
        <v>1</v>
      </c>
    </row>
    <row r="93" spans="1:8" x14ac:dyDescent="0.35">
      <c r="A93" t="s">
        <v>6</v>
      </c>
      <c r="B93">
        <v>1</v>
      </c>
      <c r="C93">
        <v>1</v>
      </c>
      <c r="D93">
        <v>0</v>
      </c>
      <c r="E93">
        <v>0</v>
      </c>
      <c r="F93" t="s">
        <v>9</v>
      </c>
      <c r="G93">
        <v>0</v>
      </c>
      <c r="H93">
        <v>11</v>
      </c>
    </row>
    <row r="94" spans="1:8" x14ac:dyDescent="0.35">
      <c r="A94" t="s">
        <v>6</v>
      </c>
      <c r="B94">
        <v>1</v>
      </c>
      <c r="C94">
        <v>1</v>
      </c>
      <c r="D94">
        <v>0</v>
      </c>
      <c r="E94">
        <v>0</v>
      </c>
      <c r="F94" t="s">
        <v>10</v>
      </c>
      <c r="G94">
        <v>0</v>
      </c>
      <c r="H94">
        <v>10</v>
      </c>
    </row>
    <row r="95" spans="1:8" x14ac:dyDescent="0.35">
      <c r="A95" t="s">
        <v>6</v>
      </c>
      <c r="B95">
        <v>1</v>
      </c>
      <c r="C95">
        <v>1</v>
      </c>
      <c r="D95">
        <v>0</v>
      </c>
      <c r="E95">
        <v>0</v>
      </c>
      <c r="F95" t="s">
        <v>10</v>
      </c>
      <c r="G95">
        <v>1</v>
      </c>
      <c r="H95">
        <v>1</v>
      </c>
    </row>
    <row r="96" spans="1:8" x14ac:dyDescent="0.35">
      <c r="A96" t="s">
        <v>6</v>
      </c>
      <c r="B96">
        <v>1</v>
      </c>
      <c r="C96">
        <v>1</v>
      </c>
      <c r="D96">
        <v>0</v>
      </c>
      <c r="E96">
        <v>0</v>
      </c>
      <c r="F96" t="s">
        <v>11</v>
      </c>
      <c r="G96">
        <v>0</v>
      </c>
      <c r="H96">
        <v>18</v>
      </c>
    </row>
    <row r="97" spans="1:8" x14ac:dyDescent="0.35">
      <c r="A97" t="s">
        <v>6</v>
      </c>
      <c r="B97">
        <v>1</v>
      </c>
      <c r="C97">
        <v>1</v>
      </c>
      <c r="D97">
        <v>0</v>
      </c>
      <c r="E97">
        <v>0</v>
      </c>
      <c r="F97" t="s">
        <v>11</v>
      </c>
      <c r="G97">
        <v>1</v>
      </c>
      <c r="H97">
        <v>6</v>
      </c>
    </row>
    <row r="98" spans="1:8" x14ac:dyDescent="0.35">
      <c r="A98" t="s">
        <v>6</v>
      </c>
      <c r="B98">
        <v>1</v>
      </c>
      <c r="C98">
        <v>1</v>
      </c>
      <c r="D98">
        <v>0</v>
      </c>
      <c r="E98">
        <v>0</v>
      </c>
      <c r="F98" t="s">
        <v>12</v>
      </c>
      <c r="G98">
        <v>0</v>
      </c>
      <c r="H98">
        <v>1223</v>
      </c>
    </row>
    <row r="99" spans="1:8" x14ac:dyDescent="0.35">
      <c r="A99" t="s">
        <v>6</v>
      </c>
      <c r="B99">
        <v>1</v>
      </c>
      <c r="C99">
        <v>1</v>
      </c>
      <c r="D99">
        <v>0</v>
      </c>
      <c r="E99">
        <v>0</v>
      </c>
      <c r="F99" t="s">
        <v>12</v>
      </c>
      <c r="G99">
        <v>1</v>
      </c>
      <c r="H99">
        <v>367</v>
      </c>
    </row>
    <row r="100" spans="1:8" x14ac:dyDescent="0.35">
      <c r="A100" t="s">
        <v>6</v>
      </c>
      <c r="B100">
        <v>1</v>
      </c>
      <c r="C100">
        <v>1</v>
      </c>
      <c r="D100">
        <v>1</v>
      </c>
      <c r="E100">
        <v>0</v>
      </c>
      <c r="F100" t="s">
        <v>7</v>
      </c>
      <c r="G100">
        <v>0</v>
      </c>
      <c r="H100">
        <v>101</v>
      </c>
    </row>
    <row r="101" spans="1:8" x14ac:dyDescent="0.35">
      <c r="A101" t="s">
        <v>6</v>
      </c>
      <c r="B101">
        <v>1</v>
      </c>
      <c r="C101">
        <v>1</v>
      </c>
      <c r="D101">
        <v>1</v>
      </c>
      <c r="E101">
        <v>0</v>
      </c>
      <c r="F101" t="s">
        <v>9</v>
      </c>
      <c r="G101">
        <v>0</v>
      </c>
      <c r="H101">
        <v>2</v>
      </c>
    </row>
    <row r="102" spans="1:8" x14ac:dyDescent="0.35">
      <c r="A102" t="s">
        <v>6</v>
      </c>
      <c r="B102">
        <v>1</v>
      </c>
      <c r="C102">
        <v>1</v>
      </c>
      <c r="D102">
        <v>1</v>
      </c>
      <c r="E102">
        <v>0</v>
      </c>
      <c r="F102" t="s">
        <v>10</v>
      </c>
      <c r="G102">
        <v>0</v>
      </c>
      <c r="H102">
        <v>2</v>
      </c>
    </row>
    <row r="103" spans="1:8" x14ac:dyDescent="0.35">
      <c r="A103" t="s">
        <v>6</v>
      </c>
      <c r="B103">
        <v>1</v>
      </c>
      <c r="C103">
        <v>1</v>
      </c>
      <c r="D103">
        <v>1</v>
      </c>
      <c r="E103">
        <v>0</v>
      </c>
      <c r="F103" t="s">
        <v>11</v>
      </c>
      <c r="G103">
        <v>1</v>
      </c>
      <c r="H103">
        <v>1</v>
      </c>
    </row>
    <row r="104" spans="1:8" x14ac:dyDescent="0.35">
      <c r="A104" t="s">
        <v>6</v>
      </c>
      <c r="B104">
        <v>1</v>
      </c>
      <c r="C104">
        <v>1</v>
      </c>
      <c r="D104">
        <v>1</v>
      </c>
      <c r="E104">
        <v>0</v>
      </c>
      <c r="F104" t="s">
        <v>12</v>
      </c>
      <c r="G104">
        <v>0</v>
      </c>
      <c r="H104">
        <v>70</v>
      </c>
    </row>
    <row r="105" spans="1:8" x14ac:dyDescent="0.35">
      <c r="A105" t="s">
        <v>6</v>
      </c>
      <c r="B105">
        <v>1</v>
      </c>
      <c r="C105">
        <v>1</v>
      </c>
      <c r="D105">
        <v>1</v>
      </c>
      <c r="E105">
        <v>0</v>
      </c>
      <c r="F105" t="s">
        <v>12</v>
      </c>
      <c r="G105">
        <v>1</v>
      </c>
      <c r="H105">
        <v>16</v>
      </c>
    </row>
    <row r="106" spans="1:8" x14ac:dyDescent="0.35">
      <c r="A106" t="s">
        <v>6</v>
      </c>
      <c r="B106">
        <v>1</v>
      </c>
      <c r="C106">
        <v>1</v>
      </c>
      <c r="D106">
        <v>1</v>
      </c>
      <c r="E106">
        <v>1</v>
      </c>
      <c r="F106" t="s">
        <v>7</v>
      </c>
      <c r="G106">
        <v>0</v>
      </c>
      <c r="H106">
        <v>144</v>
      </c>
    </row>
    <row r="107" spans="1:8" x14ac:dyDescent="0.35">
      <c r="A107" t="s">
        <v>6</v>
      </c>
      <c r="B107">
        <v>1</v>
      </c>
      <c r="C107">
        <v>1</v>
      </c>
      <c r="D107">
        <v>1</v>
      </c>
      <c r="E107">
        <v>1</v>
      </c>
      <c r="F107" t="s">
        <v>9</v>
      </c>
      <c r="G107">
        <v>0</v>
      </c>
      <c r="H107">
        <v>1</v>
      </c>
    </row>
    <row r="108" spans="1:8" x14ac:dyDescent="0.35">
      <c r="A108" t="s">
        <v>6</v>
      </c>
      <c r="B108">
        <v>1</v>
      </c>
      <c r="C108">
        <v>1</v>
      </c>
      <c r="D108">
        <v>1</v>
      </c>
      <c r="E108">
        <v>1</v>
      </c>
      <c r="F108" t="s">
        <v>10</v>
      </c>
      <c r="G108">
        <v>0</v>
      </c>
      <c r="H108">
        <v>3</v>
      </c>
    </row>
    <row r="109" spans="1:8" x14ac:dyDescent="0.35">
      <c r="A109" t="s">
        <v>6</v>
      </c>
      <c r="B109">
        <v>1</v>
      </c>
      <c r="C109">
        <v>1</v>
      </c>
      <c r="D109">
        <v>1</v>
      </c>
      <c r="E109">
        <v>1</v>
      </c>
      <c r="F109" t="s">
        <v>10</v>
      </c>
      <c r="G109">
        <v>1</v>
      </c>
      <c r="H109">
        <v>1</v>
      </c>
    </row>
    <row r="110" spans="1:8" x14ac:dyDescent="0.35">
      <c r="A110" t="s">
        <v>6</v>
      </c>
      <c r="B110">
        <v>1</v>
      </c>
      <c r="C110">
        <v>1</v>
      </c>
      <c r="D110">
        <v>1</v>
      </c>
      <c r="E110">
        <v>1</v>
      </c>
      <c r="F110" t="s">
        <v>11</v>
      </c>
      <c r="G110">
        <v>0</v>
      </c>
      <c r="H110">
        <v>6</v>
      </c>
    </row>
    <row r="111" spans="1:8" x14ac:dyDescent="0.35">
      <c r="A111" t="s">
        <v>6</v>
      </c>
      <c r="B111">
        <v>1</v>
      </c>
      <c r="C111">
        <v>1</v>
      </c>
      <c r="D111">
        <v>1</v>
      </c>
      <c r="E111">
        <v>1</v>
      </c>
      <c r="F111" t="s">
        <v>12</v>
      </c>
      <c r="G111">
        <v>0</v>
      </c>
      <c r="H111">
        <v>99</v>
      </c>
    </row>
    <row r="112" spans="1:8" x14ac:dyDescent="0.35">
      <c r="A112" t="s">
        <v>6</v>
      </c>
      <c r="B112">
        <v>1</v>
      </c>
      <c r="C112">
        <v>1</v>
      </c>
      <c r="D112">
        <v>1</v>
      </c>
      <c r="E112">
        <v>1</v>
      </c>
      <c r="F112" t="s">
        <v>12</v>
      </c>
      <c r="G112">
        <v>1</v>
      </c>
      <c r="H112">
        <v>45</v>
      </c>
    </row>
  </sheetData>
  <autoFilter ref="A1:H33"/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transfer_workforce_apprentice</vt:lpstr>
      <vt:lpstr>transfer_only</vt:lpstr>
      <vt:lpstr>equity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Devin DuPree</dc:creator>
  <cp:lastModifiedBy>Jennifer Whetham</cp:lastModifiedBy>
  <dcterms:created xsi:type="dcterms:W3CDTF">2018-02-13T23:20:45Z</dcterms:created>
  <dcterms:modified xsi:type="dcterms:W3CDTF">2018-08-22T15:16:44Z</dcterms:modified>
</cp:coreProperties>
</file>